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v\駒沢大学\k2026\q-observation\"/>
    </mc:Choice>
  </mc:AlternateContent>
  <bookViews>
    <workbookView xWindow="0" yWindow="0" windowWidth="14700" windowHeight="10260"/>
  </bookViews>
  <sheets>
    <sheet name="補正" sheetId="1" r:id="rId1"/>
    <sheet name="乾球温度" sheetId="3" r:id="rId2"/>
    <sheet name="湿球温度" sheetId="6" r:id="rId3"/>
    <sheet name="湿度計算" sheetId="7" r:id="rId4"/>
    <sheet name="参考値" sheetId="8" r:id="rId5"/>
    <sheet name="KML" sheetId="1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1" l="1"/>
  <c r="H30" i="7" l="1"/>
  <c r="H28" i="7"/>
  <c r="H27" i="7"/>
  <c r="H21" i="7"/>
  <c r="H19" i="7"/>
  <c r="H17" i="7"/>
  <c r="H12" i="7"/>
  <c r="H9" i="7"/>
  <c r="H8" i="7"/>
  <c r="H3" i="7"/>
  <c r="G35" i="7"/>
  <c r="H35" i="7" s="1"/>
  <c r="F35" i="7"/>
  <c r="G33" i="7"/>
  <c r="H33" i="7" s="1"/>
  <c r="F33" i="7"/>
  <c r="G32" i="7"/>
  <c r="H32" i="7" s="1"/>
  <c r="F32" i="7"/>
  <c r="G31" i="7"/>
  <c r="H31" i="7" s="1"/>
  <c r="F31" i="7"/>
  <c r="G30" i="7"/>
  <c r="F30" i="7"/>
  <c r="G29" i="7"/>
  <c r="H29" i="7" s="1"/>
  <c r="I29" i="7" s="1"/>
  <c r="F29" i="7"/>
  <c r="G28" i="7"/>
  <c r="F28" i="7"/>
  <c r="G27" i="7"/>
  <c r="F27" i="7"/>
  <c r="G25" i="7"/>
  <c r="H25" i="7" s="1"/>
  <c r="F25" i="7"/>
  <c r="G24" i="7"/>
  <c r="H24" i="7" s="1"/>
  <c r="F24" i="7"/>
  <c r="G23" i="7"/>
  <c r="H23" i="7" s="1"/>
  <c r="F23" i="7"/>
  <c r="G22" i="7"/>
  <c r="H22" i="7" s="1"/>
  <c r="F22" i="7"/>
  <c r="G21" i="7"/>
  <c r="F21" i="7"/>
  <c r="G20" i="7"/>
  <c r="H20" i="7" s="1"/>
  <c r="I20" i="7" s="1"/>
  <c r="F20" i="7"/>
  <c r="G19" i="7"/>
  <c r="F19" i="7"/>
  <c r="G17" i="7"/>
  <c r="F17" i="7"/>
  <c r="G16" i="7"/>
  <c r="H16" i="7" s="1"/>
  <c r="F16" i="7"/>
  <c r="G15" i="7"/>
  <c r="H15" i="7" s="1"/>
  <c r="F15" i="7"/>
  <c r="G14" i="7"/>
  <c r="H14" i="7" s="1"/>
  <c r="F14" i="7"/>
  <c r="G13" i="7"/>
  <c r="H13" i="7" s="1"/>
  <c r="F13" i="7"/>
  <c r="G12" i="7"/>
  <c r="F12" i="7"/>
  <c r="G11" i="7"/>
  <c r="H11" i="7" s="1"/>
  <c r="I11" i="7" s="1"/>
  <c r="F11" i="7"/>
  <c r="G9" i="7"/>
  <c r="F9" i="7"/>
  <c r="G8" i="7"/>
  <c r="F8" i="7"/>
  <c r="G7" i="7"/>
  <c r="H7" i="7" s="1"/>
  <c r="F7" i="7"/>
  <c r="G6" i="7"/>
  <c r="H6" i="7" s="1"/>
  <c r="F6" i="7"/>
  <c r="G5" i="7"/>
  <c r="H5" i="7" s="1"/>
  <c r="F5" i="7"/>
  <c r="G4" i="7"/>
  <c r="H4" i="7" s="1"/>
  <c r="F4" i="7"/>
  <c r="G3" i="7"/>
  <c r="F3" i="7"/>
  <c r="I36" i="6"/>
  <c r="C36" i="6"/>
  <c r="I35" i="6"/>
  <c r="C35" i="6"/>
  <c r="O33" i="6"/>
  <c r="C33" i="6" s="1"/>
  <c r="I33" i="6"/>
  <c r="O32" i="6"/>
  <c r="I32" i="6"/>
  <c r="O31" i="6"/>
  <c r="I31" i="6"/>
  <c r="O30" i="6"/>
  <c r="I30" i="6"/>
  <c r="O29" i="6"/>
  <c r="I29" i="6"/>
  <c r="C29" i="6" s="1"/>
  <c r="O28" i="6"/>
  <c r="I28" i="6"/>
  <c r="O27" i="6"/>
  <c r="I27" i="6"/>
  <c r="O25" i="6"/>
  <c r="I25" i="6"/>
  <c r="O24" i="6"/>
  <c r="I24" i="6"/>
  <c r="O23" i="6"/>
  <c r="I23" i="6"/>
  <c r="O22" i="6"/>
  <c r="I22" i="6"/>
  <c r="O21" i="6"/>
  <c r="I21" i="6"/>
  <c r="C21" i="6" s="1"/>
  <c r="O20" i="6"/>
  <c r="I20" i="6"/>
  <c r="O19" i="6"/>
  <c r="I19" i="6"/>
  <c r="O17" i="6"/>
  <c r="I17" i="6"/>
  <c r="O16" i="6"/>
  <c r="I16" i="6"/>
  <c r="O15" i="6"/>
  <c r="I15" i="6"/>
  <c r="O14" i="6"/>
  <c r="I14" i="6"/>
  <c r="O13" i="6"/>
  <c r="I13" i="6"/>
  <c r="O12" i="6"/>
  <c r="C12" i="6" s="1"/>
  <c r="I12" i="6"/>
  <c r="O11" i="6"/>
  <c r="I11" i="6"/>
  <c r="O9" i="6"/>
  <c r="I9" i="6"/>
  <c r="O8" i="6"/>
  <c r="I8" i="6"/>
  <c r="O7" i="6"/>
  <c r="I7" i="6"/>
  <c r="O6" i="6"/>
  <c r="I6" i="6"/>
  <c r="O5" i="6"/>
  <c r="I5" i="6"/>
  <c r="O4" i="6"/>
  <c r="I4" i="6"/>
  <c r="C4" i="6" s="1"/>
  <c r="O3" i="6"/>
  <c r="I3" i="6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E7" i="1"/>
  <c r="E4" i="1"/>
  <c r="E6" i="1"/>
  <c r="E3" i="1"/>
  <c r="O33" i="3"/>
  <c r="O32" i="3"/>
  <c r="O31" i="3"/>
  <c r="O30" i="3"/>
  <c r="O29" i="3"/>
  <c r="O28" i="3"/>
  <c r="O27" i="3"/>
  <c r="I33" i="3"/>
  <c r="I32" i="3"/>
  <c r="I31" i="3"/>
  <c r="I30" i="3"/>
  <c r="I29" i="3"/>
  <c r="I28" i="3"/>
  <c r="I27" i="3"/>
  <c r="O25" i="3"/>
  <c r="O24" i="3"/>
  <c r="O23" i="3"/>
  <c r="O22" i="3"/>
  <c r="O21" i="3"/>
  <c r="O20" i="3"/>
  <c r="O19" i="3"/>
  <c r="I25" i="3"/>
  <c r="I24" i="3"/>
  <c r="I23" i="3"/>
  <c r="I22" i="3"/>
  <c r="I21" i="3"/>
  <c r="I20" i="3"/>
  <c r="I19" i="3"/>
  <c r="O17" i="3"/>
  <c r="O16" i="3"/>
  <c r="O15" i="3"/>
  <c r="O14" i="3"/>
  <c r="O13" i="3"/>
  <c r="O12" i="3"/>
  <c r="O11" i="3"/>
  <c r="I17" i="3"/>
  <c r="I16" i="3"/>
  <c r="I15" i="3"/>
  <c r="I14" i="3"/>
  <c r="I13" i="3"/>
  <c r="I12" i="3"/>
  <c r="I11" i="3"/>
  <c r="O9" i="3"/>
  <c r="O8" i="3"/>
  <c r="O7" i="3"/>
  <c r="O6" i="3"/>
  <c r="O5" i="3"/>
  <c r="O4" i="3"/>
  <c r="O3" i="3"/>
  <c r="I9" i="3"/>
  <c r="I8" i="3"/>
  <c r="I7" i="3"/>
  <c r="I6" i="3"/>
  <c r="I5" i="3"/>
  <c r="I4" i="3"/>
  <c r="I3" i="3"/>
  <c r="C36" i="3"/>
  <c r="I36" i="3"/>
  <c r="I35" i="3"/>
  <c r="C35" i="3" s="1"/>
  <c r="I8" i="7" l="1"/>
  <c r="I17" i="7"/>
  <c r="I27" i="7"/>
  <c r="I3" i="7"/>
  <c r="I12" i="7"/>
  <c r="I21" i="7"/>
  <c r="I30" i="7"/>
  <c r="I9" i="7"/>
  <c r="I19" i="7"/>
  <c r="I28" i="7"/>
  <c r="I6" i="7"/>
  <c r="I15" i="7"/>
  <c r="I24" i="7"/>
  <c r="I33" i="7"/>
  <c r="I7" i="7"/>
  <c r="I16" i="7"/>
  <c r="I25" i="7"/>
  <c r="I35" i="7"/>
  <c r="I4" i="7"/>
  <c r="I13" i="7"/>
  <c r="I22" i="7"/>
  <c r="I31" i="7"/>
  <c r="I5" i="7"/>
  <c r="I14" i="7"/>
  <c r="I23" i="7"/>
  <c r="I32" i="7"/>
  <c r="C24" i="6"/>
  <c r="C3" i="6"/>
  <c r="C32" i="6"/>
  <c r="C28" i="6"/>
  <c r="C11" i="6"/>
  <c r="C25" i="6"/>
  <c r="C19" i="6"/>
  <c r="C23" i="6"/>
  <c r="C30" i="6"/>
  <c r="C9" i="6"/>
  <c r="C22" i="6"/>
  <c r="C27" i="6"/>
  <c r="C31" i="6"/>
  <c r="C15" i="6"/>
  <c r="C20" i="6"/>
  <c r="C8" i="6"/>
  <c r="C13" i="6"/>
  <c r="C17" i="6"/>
  <c r="C5" i="6"/>
  <c r="C14" i="6"/>
  <c r="C16" i="6"/>
  <c r="C7" i="6"/>
  <c r="C14" i="3" l="1"/>
  <c r="C13" i="3"/>
  <c r="C11" i="3"/>
  <c r="C30" i="3"/>
  <c r="C23" i="3"/>
  <c r="C22" i="3"/>
  <c r="C21" i="3"/>
  <c r="C17" i="3"/>
  <c r="C16" i="3"/>
  <c r="C15" i="3"/>
  <c r="C12" i="3"/>
  <c r="C7" i="3"/>
  <c r="C6" i="3"/>
  <c r="C3" i="3"/>
  <c r="C8" i="3"/>
  <c r="C9" i="3"/>
  <c r="C5" i="3"/>
  <c r="C4" i="3"/>
  <c r="D7" i="1"/>
  <c r="I14" i="1" s="1"/>
  <c r="D4" i="1"/>
  <c r="I10" i="1" s="1"/>
  <c r="D6" i="1"/>
  <c r="I13" i="1" s="1"/>
  <c r="I15" i="1" s="1"/>
  <c r="I19" i="1" s="1"/>
  <c r="D3" i="1"/>
  <c r="I9" i="1" s="1"/>
  <c r="I11" i="1" s="1"/>
  <c r="I18" i="1" s="1"/>
  <c r="L14" i="1" l="1"/>
  <c r="J14" i="1"/>
  <c r="L9" i="1"/>
  <c r="L13" i="1"/>
  <c r="K14" i="1"/>
  <c r="F9" i="1"/>
  <c r="F13" i="1"/>
  <c r="F14" i="1"/>
  <c r="M9" i="1"/>
  <c r="M14" i="1"/>
  <c r="J9" i="1"/>
  <c r="K9" i="1"/>
  <c r="K11" i="1" s="1"/>
  <c r="K18" i="1" s="1"/>
  <c r="G9" i="1"/>
  <c r="G13" i="1"/>
  <c r="G14" i="1"/>
  <c r="M13" i="1"/>
  <c r="M15" i="1" s="1"/>
  <c r="M19" i="1" s="1"/>
  <c r="J13" i="1"/>
  <c r="J15" i="1" s="1"/>
  <c r="J19" i="1" s="1"/>
  <c r="K13" i="1"/>
  <c r="H9" i="1"/>
  <c r="H13" i="1"/>
  <c r="H14" i="1"/>
  <c r="F10" i="1"/>
  <c r="L10" i="1"/>
  <c r="G10" i="1"/>
  <c r="M10" i="1"/>
  <c r="J10" i="1"/>
  <c r="K10" i="1"/>
  <c r="H10" i="1"/>
  <c r="C27" i="3"/>
  <c r="C32" i="3"/>
  <c r="C20" i="3"/>
  <c r="C25" i="3"/>
  <c r="C24" i="3"/>
  <c r="C19" i="3"/>
  <c r="C31" i="3"/>
  <c r="C33" i="3"/>
  <c r="C29" i="3"/>
  <c r="C28" i="3"/>
  <c r="F15" i="1" l="1"/>
  <c r="F19" i="1" s="1"/>
  <c r="K15" i="1"/>
  <c r="K19" i="1" s="1"/>
  <c r="H15" i="1"/>
  <c r="H19" i="1" s="1"/>
  <c r="G15" i="1"/>
  <c r="G19" i="1" s="1"/>
  <c r="F11" i="1"/>
  <c r="F18" i="1" s="1"/>
  <c r="G11" i="1"/>
  <c r="G18" i="1" s="1"/>
  <c r="L15" i="1"/>
  <c r="L19" i="1" s="1"/>
  <c r="H11" i="1"/>
  <c r="H18" i="1" s="1"/>
  <c r="J11" i="1"/>
  <c r="J18" i="1" s="1"/>
  <c r="L11" i="1"/>
  <c r="L18" i="1" s="1"/>
  <c r="M11" i="1"/>
  <c r="M18" i="1" s="1"/>
  <c r="D18" i="1" l="1"/>
  <c r="D19" i="1"/>
</calcChain>
</file>

<file path=xl/comments1.xml><?xml version="1.0" encoding="utf-8"?>
<comments xmlns="http://schemas.openxmlformats.org/spreadsheetml/2006/main">
  <authors>
    <author>PCUser</author>
  </authors>
  <commentList>
    <comment ref="L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15.6℃
</t>
        </r>
      </text>
    </comment>
  </commentList>
</comments>
</file>

<file path=xl/comments2.xml><?xml version="1.0" encoding="utf-8"?>
<comments xmlns="http://schemas.openxmlformats.org/spreadsheetml/2006/main">
  <authors>
    <author>PCUser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反時計のみ
</t>
        </r>
      </text>
    </comment>
    <comment ref="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22.2℃疑問値</t>
        </r>
      </text>
    </comment>
  </commentList>
</comments>
</file>

<file path=xl/sharedStrings.xml><?xml version="1.0" encoding="utf-8"?>
<sst xmlns="http://schemas.openxmlformats.org/spreadsheetml/2006/main" count="214" uniqueCount="97">
  <si>
    <t>深沢時計</t>
    <rPh sb="0" eb="2">
      <t>フカサワ</t>
    </rPh>
    <rPh sb="2" eb="4">
      <t>トケイ</t>
    </rPh>
    <phoneticPr fontId="2"/>
  </si>
  <si>
    <t>深沢反時計</t>
    <rPh sb="0" eb="2">
      <t>フカサワ</t>
    </rPh>
    <rPh sb="2" eb="5">
      <t>ハントケイ</t>
    </rPh>
    <phoneticPr fontId="2"/>
  </si>
  <si>
    <t>野球場時計</t>
    <rPh sb="0" eb="3">
      <t>ヤキュウジョウ</t>
    </rPh>
    <rPh sb="3" eb="5">
      <t>トケイ</t>
    </rPh>
    <phoneticPr fontId="2"/>
  </si>
  <si>
    <t>野球場反時計</t>
    <rPh sb="0" eb="2">
      <t>ヤキュウ</t>
    </rPh>
    <rPh sb="2" eb="3">
      <t>ジョウ</t>
    </rPh>
    <rPh sb="3" eb="6">
      <t>ハントケイ</t>
    </rPh>
    <phoneticPr fontId="2"/>
  </si>
  <si>
    <t>病院時計</t>
    <rPh sb="0" eb="2">
      <t>ビョウイン</t>
    </rPh>
    <rPh sb="2" eb="4">
      <t>トケイ</t>
    </rPh>
    <phoneticPr fontId="2"/>
  </si>
  <si>
    <t>病院反時計</t>
    <rPh sb="0" eb="2">
      <t>ビョウイン</t>
    </rPh>
    <rPh sb="2" eb="5">
      <t>ハントケイ</t>
    </rPh>
    <phoneticPr fontId="2"/>
  </si>
  <si>
    <t>駅前時計</t>
    <rPh sb="0" eb="2">
      <t>エキマエ</t>
    </rPh>
    <rPh sb="2" eb="4">
      <t>トケイ</t>
    </rPh>
    <phoneticPr fontId="2"/>
  </si>
  <si>
    <t>駅前反時計</t>
    <rPh sb="0" eb="2">
      <t>エキマエ</t>
    </rPh>
    <rPh sb="2" eb="5">
      <t>ハントケイ</t>
    </rPh>
    <phoneticPr fontId="2"/>
  </si>
  <si>
    <t>スタート</t>
  </si>
  <si>
    <t>湿球温度</t>
    <rPh sb="0" eb="2">
      <t>シツキュウ</t>
    </rPh>
    <rPh sb="2" eb="4">
      <t>オンド</t>
    </rPh>
    <phoneticPr fontId="2"/>
  </si>
  <si>
    <t>ゴール</t>
  </si>
  <si>
    <t>湿球温度</t>
    <rPh sb="0" eb="4">
      <t>シツキュウオンド</t>
    </rPh>
    <phoneticPr fontId="2"/>
  </si>
  <si>
    <t>平均</t>
    <rPh sb="0" eb="2">
      <t>ヘイキン</t>
    </rPh>
    <phoneticPr fontId="2"/>
  </si>
  <si>
    <t>時刻</t>
    <rPh sb="0" eb="2">
      <t>ジコク</t>
    </rPh>
    <phoneticPr fontId="2"/>
  </si>
  <si>
    <t>分数</t>
    <rPh sb="0" eb="2">
      <t>ブンスウ</t>
    </rPh>
    <phoneticPr fontId="2"/>
  </si>
  <si>
    <t>乾球誤差</t>
    <rPh sb="0" eb="2">
      <t>カンキュウ</t>
    </rPh>
    <rPh sb="2" eb="4">
      <t>ゴサ</t>
    </rPh>
    <phoneticPr fontId="2"/>
  </si>
  <si>
    <t>湿球誤差</t>
    <rPh sb="0" eb="2">
      <t>シツキュウ</t>
    </rPh>
    <rPh sb="2" eb="4">
      <t>ゴサ</t>
    </rPh>
    <phoneticPr fontId="2"/>
  </si>
  <si>
    <t>時刻補正</t>
    <rPh sb="0" eb="4">
      <t>ジコクホセイ</t>
    </rPh>
    <phoneticPr fontId="2"/>
  </si>
  <si>
    <t>乾球温度</t>
    <rPh sb="0" eb="4">
      <t>カンキュウオンド</t>
    </rPh>
    <phoneticPr fontId="2"/>
  </si>
  <si>
    <t>観測時刻</t>
    <rPh sb="0" eb="4">
      <t>カンソクジコク</t>
    </rPh>
    <phoneticPr fontId="2"/>
  </si>
  <si>
    <t>乾球温度</t>
    <rPh sb="0" eb="2">
      <t>カンキュウ</t>
    </rPh>
    <rPh sb="2" eb="4">
      <t>オンド</t>
    </rPh>
    <phoneticPr fontId="2"/>
  </si>
  <si>
    <t>時計回り</t>
    <rPh sb="0" eb="3">
      <t>トケイマワ</t>
    </rPh>
    <phoneticPr fontId="2"/>
  </si>
  <si>
    <t>反時計回り</t>
    <rPh sb="0" eb="3">
      <t>ハントケイ</t>
    </rPh>
    <rPh sb="3" eb="4">
      <t>マワ</t>
    </rPh>
    <phoneticPr fontId="2"/>
  </si>
  <si>
    <t>定点気温</t>
    <rPh sb="0" eb="2">
      <t>テイテン</t>
    </rPh>
    <rPh sb="2" eb="4">
      <t>キオン</t>
    </rPh>
    <phoneticPr fontId="2"/>
  </si>
  <si>
    <t>定点湿度</t>
    <rPh sb="0" eb="2">
      <t>テイテン</t>
    </rPh>
    <rPh sb="2" eb="4">
      <t>シツド</t>
    </rPh>
    <phoneticPr fontId="2"/>
  </si>
  <si>
    <t>定点風向</t>
    <rPh sb="0" eb="2">
      <t>テイテン</t>
    </rPh>
    <rPh sb="2" eb="4">
      <t>フウコウ</t>
    </rPh>
    <phoneticPr fontId="2"/>
  </si>
  <si>
    <t>東</t>
    <rPh sb="0" eb="1">
      <t>ヒガシ</t>
    </rPh>
    <phoneticPr fontId="2"/>
  </si>
  <si>
    <t>東南東</t>
    <rPh sb="0" eb="3">
      <t>トウナントウ</t>
    </rPh>
    <phoneticPr fontId="2"/>
  </si>
  <si>
    <t>乾球</t>
    <rPh sb="0" eb="2">
      <t>カンキュウ</t>
    </rPh>
    <phoneticPr fontId="2"/>
  </si>
  <si>
    <t>湿球</t>
    <rPh sb="0" eb="2">
      <t>シツキュウ</t>
    </rPh>
    <phoneticPr fontId="2"/>
  </si>
  <si>
    <t>乾球補正量</t>
    <rPh sb="0" eb="2">
      <t>カンキュウ</t>
    </rPh>
    <rPh sb="2" eb="5">
      <t>ホセイリョウ</t>
    </rPh>
    <phoneticPr fontId="2"/>
  </si>
  <si>
    <t>湿球補正量</t>
    <rPh sb="0" eb="2">
      <t>シツキュウ</t>
    </rPh>
    <rPh sb="2" eb="5">
      <t>ホセイリョウ</t>
    </rPh>
    <phoneticPr fontId="2"/>
  </si>
  <si>
    <t>S</t>
    <phoneticPr fontId="2"/>
  </si>
  <si>
    <t>G</t>
    <phoneticPr fontId="2"/>
  </si>
  <si>
    <t>G</t>
    <phoneticPr fontId="2"/>
  </si>
  <si>
    <t>器差補正</t>
    <rPh sb="0" eb="4">
      <t>キサホセイ</t>
    </rPh>
    <phoneticPr fontId="2"/>
  </si>
  <si>
    <t>同時観測</t>
    <rPh sb="0" eb="4">
      <t>ドウジカンソク</t>
    </rPh>
    <phoneticPr fontId="2"/>
  </si>
  <si>
    <t>標準偏差</t>
    <rPh sb="0" eb="4">
      <t>ヒョウジュンヘンサ</t>
    </rPh>
    <phoneticPr fontId="2"/>
  </si>
  <si>
    <t>採用値</t>
    <rPh sb="0" eb="3">
      <t>サイヨウチ</t>
    </rPh>
    <phoneticPr fontId="2"/>
  </si>
  <si>
    <t>イチョウ下</t>
    <rPh sb="4" eb="5">
      <t>シタ</t>
    </rPh>
    <phoneticPr fontId="2"/>
  </si>
  <si>
    <t>深沢</t>
    <rPh sb="0" eb="2">
      <t>フカザワ</t>
    </rPh>
    <phoneticPr fontId="2"/>
  </si>
  <si>
    <t>野球場</t>
    <rPh sb="0" eb="3">
      <t>ヤキュウジョウ</t>
    </rPh>
    <phoneticPr fontId="2"/>
  </si>
  <si>
    <t>駅前</t>
    <rPh sb="0" eb="2">
      <t>エキマエ</t>
    </rPh>
    <phoneticPr fontId="2"/>
  </si>
  <si>
    <t>病院</t>
    <rPh sb="0" eb="2">
      <t>ビョウイン</t>
    </rPh>
    <phoneticPr fontId="2"/>
  </si>
  <si>
    <t>S/G平均値</t>
    <rPh sb="3" eb="6">
      <t>ヘイキンチ</t>
    </rPh>
    <phoneticPr fontId="2"/>
  </si>
  <si>
    <t>　</t>
    <phoneticPr fontId="2"/>
  </si>
  <si>
    <t>補正値</t>
    <rPh sb="0" eb="3">
      <t>ホセイチ</t>
    </rPh>
    <phoneticPr fontId="2"/>
  </si>
  <si>
    <t>乾球補正</t>
    <rPh sb="0" eb="4">
      <t>カンキュウホセイ</t>
    </rPh>
    <phoneticPr fontId="2"/>
  </si>
  <si>
    <t>湿球補正</t>
    <rPh sb="0" eb="4">
      <t>シツキュウホセイ</t>
    </rPh>
    <phoneticPr fontId="2"/>
  </si>
  <si>
    <t>～1457</t>
    <phoneticPr fontId="2"/>
  </si>
  <si>
    <t>1458～1506</t>
    <phoneticPr fontId="2"/>
  </si>
  <si>
    <t>1507～1515　</t>
    <phoneticPr fontId="2"/>
  </si>
  <si>
    <t>1516～1524</t>
    <phoneticPr fontId="2"/>
  </si>
  <si>
    <t>1525～1533</t>
    <phoneticPr fontId="2"/>
  </si>
  <si>
    <t>1534～1542</t>
    <phoneticPr fontId="2"/>
  </si>
  <si>
    <t>1543～1551</t>
    <phoneticPr fontId="2"/>
  </si>
  <si>
    <t>1552～1600</t>
    <phoneticPr fontId="2"/>
  </si>
  <si>
    <t>1601～1605</t>
    <phoneticPr fontId="2"/>
  </si>
  <si>
    <t>S/G</t>
    <phoneticPr fontId="2"/>
  </si>
  <si>
    <t>相対湿度</t>
    <rPh sb="0" eb="2">
      <t>ソウタイ</t>
    </rPh>
    <rPh sb="2" eb="4">
      <t>シツド</t>
    </rPh>
    <phoneticPr fontId="2"/>
  </si>
  <si>
    <t>湿球飽和</t>
    <rPh sb="0" eb="2">
      <t>シツキュウ</t>
    </rPh>
    <rPh sb="2" eb="4">
      <t>ホウワ</t>
    </rPh>
    <phoneticPr fontId="2"/>
  </si>
  <si>
    <t>乾球飽和</t>
    <rPh sb="0" eb="2">
      <t>カンキュウ</t>
    </rPh>
    <rPh sb="2" eb="4">
      <t>ホウワ</t>
    </rPh>
    <phoneticPr fontId="2"/>
  </si>
  <si>
    <t>乾球水蒸気</t>
    <rPh sb="0" eb="2">
      <t>カンキュウ</t>
    </rPh>
    <rPh sb="2" eb="5">
      <t>スイジョウキ</t>
    </rPh>
    <phoneticPr fontId="2"/>
  </si>
  <si>
    <t>定点</t>
    <rPh sb="0" eb="2">
      <t>テイテン</t>
    </rPh>
    <phoneticPr fontId="2"/>
  </si>
  <si>
    <t>&lt;Placemark&gt;</t>
  </si>
  <si>
    <t>&lt;name&gt;</t>
  </si>
  <si>
    <t>&lt;?xml version="1.0" encoding="UTF-8"?&gt;&lt;kml xmlns="http://www.opengis.net/kml/2.2"&gt;&lt;Document&gt;&lt;Style id="PolyStyle1"&gt; &lt;IconStyle&gt; &lt;Icon&gt;  &lt;href&gt;https://maps.gsi.go.jp/portal/sys/v4/symbols/808.png&lt;/href&gt;&lt;/Icon&gt;&lt;scale&gt;0.5&lt;/scale&gt;&lt;/IconStyle&gt;&lt;/Style&gt;</t>
    <phoneticPr fontId="2"/>
  </si>
  <si>
    <t>&lt;/Document&gt;&lt;/kml&gt;</t>
    <phoneticPr fontId="2"/>
  </si>
  <si>
    <t>&lt;/name&gt;&lt;styleUrl&gt;#PolyStyle1&lt;/styleUrl&gt;&lt;Point&gt;&lt;coordinates&gt;139.658225,35.628873&lt;/coordinates&gt;&lt;/Point&gt;&lt;/Placemark&gt;</t>
  </si>
  <si>
    <t>&lt;/name&gt;&lt;styleUrl&gt;#PolyStyle1&lt;/styleUrl&gt;&lt;Point&gt;&lt;coordinates&gt;139.656315,35.629378&lt;/coordinates&gt;&lt;/Point&gt;&lt;/Placemark&gt;</t>
  </si>
  <si>
    <t>&lt;/name&gt;&lt;styleUrl&gt;#PolyStyle1&lt;/styleUrl&gt;&lt;Point&gt;&lt;coordinates&gt;139.654486,35.628297&lt;/coordinates&gt;&lt;/Point&gt;&lt;/Placemark&gt;</t>
  </si>
  <si>
    <t>&lt;/name&gt;&lt;styleUrl&gt;#PolyStyle1&lt;/styleUrl&gt;&lt;Point&gt;&lt;coordinates&gt;139.653032,35.626666&lt;/coordinates&gt;&lt;/Point&gt;&lt;/Placemark&gt;</t>
  </si>
  <si>
    <t>&lt;/name&gt;&lt;styleUrl&gt;#PolyStyle1&lt;/styleUrl&gt;&lt;Point&gt;&lt;coordinates&gt;139.652764,35.624059&lt;/coordinates&gt;&lt;/Point&gt;&lt;/Placemark&gt;</t>
  </si>
  <si>
    <t>&lt;/name&gt;&lt;styleUrl&gt;#PolyStyle1&lt;/styleUrl&gt;&lt;Point&gt;&lt;coordinates&gt;139.654255,35.621878&lt;/coordinates&gt;&lt;/Point&gt;&lt;/Placemark&gt;</t>
  </si>
  <si>
    <t>&lt;/name&gt;&lt;styleUrl&gt;#PolyStyle1&lt;/styleUrl&gt;&lt;Point&gt;&lt;coordinates&gt;139.655735,35.623025&lt;/coordinates&gt;&lt;/Point&gt;&lt;/Placemark&gt;</t>
  </si>
  <si>
    <t>&lt;/name&gt;&lt;styleUrl&gt;#PolyStyle1&lt;/styleUrl&gt;&lt;Point&gt;&lt;coordinates&gt;139.655703,35.625528&lt;/coordinates&gt;&lt;/Point&gt;&lt;/Placemark&gt;</t>
  </si>
  <si>
    <t>&lt;/name&gt;&lt;styleUrl&gt;#PolyStyle1&lt;/styleUrl&gt;&lt;Point&gt;&lt;coordinates&gt;139.656368,35.62807&lt;/coordinates&gt;&lt;/Point&gt;&lt;/Placemark&gt;</t>
  </si>
  <si>
    <t>&lt;/name&gt;&lt;styleUrl&gt;#PolyStyle1&lt;/styleUrl&gt;&lt;Point&gt;&lt;coordinates&gt;139.656765,35.625445&lt;/coordinates&gt;&lt;/Point&gt;&lt;/Placemark&gt;</t>
  </si>
  <si>
    <t>&lt;/name&gt;&lt;styleUrl&gt;#PolyStyle1&lt;/styleUrl&gt;&lt;Point&gt;&lt;coordinates&gt;139.657474,35.623256&lt;/coordinates&gt;&lt;/Point&gt;&lt;/Placemark&gt;</t>
  </si>
  <si>
    <t>&lt;/name&gt;&lt;styleUrl&gt;#PolyStyle1&lt;/styleUrl&gt;&lt;Point&gt;&lt;coordinates&gt;139.659115,35.623126&lt;/coordinates&gt;&lt;/Point&gt;&lt;/Placemark&gt;</t>
  </si>
  <si>
    <t>&lt;/name&gt;&lt;styleUrl&gt;#PolyStyle1&lt;/styleUrl&gt;&lt;Point&gt;&lt;coordinates&gt;139.65977,35.624381&lt;/coordinates&gt;&lt;/Point&gt;&lt;/Placemark&gt;</t>
  </si>
  <si>
    <t>&lt;/name&gt;&lt;styleUrl&gt;#PolyStyle1&lt;/styleUrl&gt;&lt;Point&gt;&lt;coordinates&gt;139.658815,35.626117&lt;/coordinates&gt;&lt;/Point&gt;&lt;/Placemark&gt;</t>
  </si>
  <si>
    <t>&lt;/name&gt;&lt;styleUrl&gt;#PolyStyle1&lt;/styleUrl&gt;&lt;Point&gt;&lt;coordinates&gt;139.657924,35.627407&lt;/coordinates&gt;&lt;/Point&gt;&lt;/Placemark&gt;</t>
  </si>
  <si>
    <t>&lt;/name&gt;&lt;styleUrl&gt;#PolyStyle1&lt;/styleUrl&gt;&lt;Point&gt;&lt;coordinates&gt;139.656669,35.630904&lt;/coordinates&gt;&lt;/Point&gt;&lt;/Placemark&gt;</t>
  </si>
  <si>
    <t>&lt;/name&gt;&lt;styleUrl&gt;#PolyStyle1&lt;/styleUrl&gt;&lt;Point&gt;&lt;coordinates&gt;139.660102,35.63121&lt;/coordinates&gt;&lt;/Point&gt;&lt;/Placemark&gt;</t>
  </si>
  <si>
    <t>&lt;/name&gt;&lt;styleUrl&gt;#PolyStyle1&lt;/styleUrl&gt;&lt;Point&gt;&lt;coordinates&gt;139.660424,35.629579&lt;/coordinates&gt;&lt;/Point&gt;&lt;/Placemark&gt;</t>
  </si>
  <si>
    <t>&lt;/name&gt;&lt;styleUrl&gt;#PolyStyle1&lt;/styleUrl&gt;&lt;Point&gt;&lt;coordinates&gt;139.662216,35.629213&lt;/coordinates&gt;&lt;/Point&gt;&lt;/Placemark&gt;</t>
  </si>
  <si>
    <t>&lt;/name&gt;&lt;styleUrl&gt;#PolyStyle1&lt;/styleUrl&gt;&lt;Point&gt;&lt;coordinates&gt;139.66213,35.630782&lt;/coordinates&gt;&lt;/Point&gt;&lt;/Placemark&gt;</t>
  </si>
  <si>
    <t>&lt;/name&gt;&lt;styleUrl&gt;#PolyStyle1&lt;/styleUrl&gt;&lt;Point&gt;&lt;coordinates&gt;139.661111,35.632927&lt;/coordinates&gt;&lt;/Point&gt;&lt;/Placemark&gt;</t>
  </si>
  <si>
    <t>&lt;/name&gt;&lt;styleUrl&gt;#PolyStyle1&lt;/styleUrl&gt;&lt;Point&gt;&lt;coordinates&gt;139.659083,35.631881&lt;/coordinates&gt;&lt;/Point&gt;&lt;/Placemark&gt;</t>
  </si>
  <si>
    <t>&lt;/name&gt;&lt;styleUrl&gt;#PolyStyle1&lt;/styleUrl&gt;&lt;Point&gt;&lt;coordinates&gt;139.661218,35.625812&lt;/coordinates&gt;&lt;/Point&gt;&lt;/Placemark&gt;</t>
  </si>
  <si>
    <t>&lt;/name&gt;&lt;styleUrl&gt;#PolyStyle1&lt;/styleUrl&gt;&lt;Point&gt;&lt;coordinates&gt;139.662108,35.624024&lt;/coordinates&gt;&lt;/Point&gt;&lt;/Placemark&gt;</t>
  </si>
  <si>
    <t>&lt;/name&gt;&lt;styleUrl&gt;#PolyStyle1&lt;/styleUrl&gt;&lt;Point&gt;&lt;coordinates&gt;139.66405,35.624416&lt;/coordinates&gt;&lt;/Point&gt;&lt;/Placemark&gt;</t>
  </si>
  <si>
    <t>&lt;/name&gt;&lt;styleUrl&gt;#PolyStyle1&lt;/styleUrl&gt;&lt;Point&gt;&lt;coordinates&gt;139.665745,35.624844&lt;/coordinates&gt;&lt;/Point&gt;&lt;/Placemark&gt;</t>
  </si>
  <si>
    <t>&lt;/name&gt;&lt;styleUrl&gt;#PolyStyle1&lt;/styleUrl&gt;&lt;Point&gt;&lt;coordinates&gt;139.663911,35.626788&lt;/coordinates&gt;&lt;/Point&gt;&lt;/Placemark&gt;</t>
  </si>
  <si>
    <t>&lt;/name&gt;&lt;styleUrl&gt;#PolyStyle1&lt;/styleUrl&gt;&lt;Point&gt;&lt;coordinates&gt;139.661905,35.627765&lt;/coordinates&gt;&lt;/Point&gt;&lt;/Placemark&gt;</t>
  </si>
  <si>
    <t>&lt;/name&gt;&lt;styleUrl&gt;#PolyStyle1&lt;/styleUrl&gt;&lt;Point&gt;&lt;coordinates&gt;139.658471,35.627922&lt;/coordinates&gt;&lt;/Point&gt;&lt;/Placemark&gt;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</si>
</sst>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\℃"/>
    <numFmt numFmtId="177" formatCode="0.0_);[Red]\(0.0\)"/>
    <numFmt numFmtId="178" formatCode="0&quot;％&quot;"/>
    <numFmt numFmtId="179" formatCode="0.0&quot;ｈPa&quot;"/>
    <numFmt numFmtId="180" formatCode="0.0_ "/>
    <numFmt numFmtId="181" formatCode="0.0&quot;hPa&quot;"/>
    <numFmt numFmtId="182" formatCode="0_ "/>
  </numFmts>
  <fonts count="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176" fontId="5" fillId="2" borderId="0" xfId="0" applyNumberFormat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Alignment="1">
      <alignment vertical="center" textRotation="255"/>
    </xf>
    <xf numFmtId="176" fontId="6" fillId="0" borderId="0" xfId="0" quotePrefix="1" applyNumberFormat="1" applyFont="1">
      <alignment vertical="center"/>
    </xf>
    <xf numFmtId="181" fontId="0" fillId="0" borderId="0" xfId="0" applyNumberFormat="1">
      <alignment vertical="center"/>
    </xf>
    <xf numFmtId="9" fontId="0" fillId="2" borderId="0" xfId="0" applyNumberFormat="1" applyFill="1">
      <alignment vertical="center"/>
    </xf>
    <xf numFmtId="182" fontId="0" fillId="0" borderId="0" xfId="0" applyNumberFormat="1">
      <alignment vertical="center"/>
    </xf>
    <xf numFmtId="0" fontId="0" fillId="0" borderId="0" xfId="0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13</xdr:row>
      <xdr:rowOff>66675</xdr:rowOff>
    </xdr:from>
    <xdr:to>
      <xdr:col>16</xdr:col>
      <xdr:colOff>438150</xdr:colOff>
      <xdr:row>50</xdr:row>
      <xdr:rowOff>9525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95525"/>
          <a:ext cx="11239500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51</xdr:row>
      <xdr:rowOff>85725</xdr:rowOff>
    </xdr:from>
    <xdr:to>
      <xdr:col>16</xdr:col>
      <xdr:colOff>381000</xdr:colOff>
      <xdr:row>88</xdr:row>
      <xdr:rowOff>28575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829675"/>
          <a:ext cx="11239500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89</xdr:row>
      <xdr:rowOff>152400</xdr:rowOff>
    </xdr:from>
    <xdr:to>
      <xdr:col>16</xdr:col>
      <xdr:colOff>342900</xdr:colOff>
      <xdr:row>126</xdr:row>
      <xdr:rowOff>95250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411450"/>
          <a:ext cx="11239500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76200</xdr:rowOff>
    </xdr:from>
    <xdr:to>
      <xdr:col>16</xdr:col>
      <xdr:colOff>361950</xdr:colOff>
      <xdr:row>165</xdr:row>
      <xdr:rowOff>19050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021800"/>
          <a:ext cx="11239500" cy="628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5"/>
  <sheetViews>
    <sheetView tabSelected="1" workbookViewId="0"/>
  </sheetViews>
  <sheetFormatPr defaultRowHeight="13.5"/>
  <cols>
    <col min="5" max="5" width="8.125" customWidth="1"/>
    <col min="6" max="6" width="9.75" customWidth="1"/>
  </cols>
  <sheetData>
    <row r="2" spans="2:13">
      <c r="B2" t="s">
        <v>36</v>
      </c>
      <c r="D2" t="s">
        <v>12</v>
      </c>
      <c r="E2" t="s">
        <v>37</v>
      </c>
      <c r="F2" t="s">
        <v>0</v>
      </c>
      <c r="G2" t="s">
        <v>1</v>
      </c>
      <c r="H2" t="s">
        <v>2</v>
      </c>
      <c r="I2" t="s">
        <v>3</v>
      </c>
      <c r="J2" t="s">
        <v>6</v>
      </c>
      <c r="K2" t="s">
        <v>7</v>
      </c>
      <c r="L2" t="s">
        <v>4</v>
      </c>
      <c r="M2" t="s">
        <v>5</v>
      </c>
    </row>
    <row r="3" spans="2:13">
      <c r="B3" t="s">
        <v>8</v>
      </c>
      <c r="C3" t="s">
        <v>18</v>
      </c>
      <c r="D3" s="2">
        <f>AVERAGE(F3:M3)</f>
        <v>26.0625</v>
      </c>
      <c r="E3" s="2">
        <f>_xlfn.STDEV.P(F3:M3)</f>
        <v>8.5695682505012846E-2</v>
      </c>
      <c r="F3" s="6">
        <v>26</v>
      </c>
      <c r="G3" s="6">
        <v>26</v>
      </c>
      <c r="H3" s="6">
        <v>26.2</v>
      </c>
      <c r="I3" s="6">
        <v>26.2</v>
      </c>
      <c r="J3" s="6">
        <v>26.1</v>
      </c>
      <c r="K3" s="6">
        <v>26</v>
      </c>
      <c r="L3" s="6">
        <v>26</v>
      </c>
      <c r="M3" s="6">
        <v>26</v>
      </c>
    </row>
    <row r="4" spans="2:13">
      <c r="B4" t="s">
        <v>10</v>
      </c>
      <c r="C4" t="s">
        <v>18</v>
      </c>
      <c r="D4" s="2">
        <f>AVERAGE(F4:M4)</f>
        <v>25.912499999999998</v>
      </c>
      <c r="E4" s="2">
        <f>_xlfn.STDEV.P(F4:M4)</f>
        <v>0.32185982973959326</v>
      </c>
      <c r="F4" s="6">
        <v>26</v>
      </c>
      <c r="G4" s="6">
        <v>26.2</v>
      </c>
      <c r="H4" s="6">
        <v>25.6</v>
      </c>
      <c r="I4" s="6">
        <v>26.1</v>
      </c>
      <c r="J4" s="6">
        <v>26</v>
      </c>
      <c r="K4" s="6">
        <v>26.2</v>
      </c>
      <c r="L4" s="6">
        <v>26</v>
      </c>
      <c r="M4" s="10">
        <v>25.2</v>
      </c>
    </row>
    <row r="5" spans="2:13">
      <c r="D5" s="2"/>
      <c r="E5" s="2"/>
      <c r="F5" s="6"/>
      <c r="G5" s="6"/>
      <c r="H5" s="6"/>
      <c r="I5" s="6"/>
      <c r="J5" s="6"/>
      <c r="K5" s="6"/>
      <c r="L5" s="6"/>
      <c r="M5" s="10"/>
    </row>
    <row r="6" spans="2:13">
      <c r="B6" t="s">
        <v>8</v>
      </c>
      <c r="C6" t="s">
        <v>9</v>
      </c>
      <c r="D6" s="2">
        <f>AVERAGE(F6:M6)</f>
        <v>19.487500000000004</v>
      </c>
      <c r="E6" s="2">
        <f>_xlfn.STDEV.P(F6:M6)</f>
        <v>0.46485884954467632</v>
      </c>
      <c r="F6" s="6">
        <v>19.5</v>
      </c>
      <c r="G6" s="6">
        <v>19.2</v>
      </c>
      <c r="H6" s="6">
        <v>19.399999999999999</v>
      </c>
      <c r="I6" s="6">
        <v>20.2</v>
      </c>
      <c r="J6" s="6">
        <v>19.100000000000001</v>
      </c>
      <c r="K6" s="6">
        <v>19.2</v>
      </c>
      <c r="L6" s="6">
        <v>19</v>
      </c>
      <c r="M6" s="6">
        <v>20.3</v>
      </c>
    </row>
    <row r="7" spans="2:13">
      <c r="B7" t="s">
        <v>10</v>
      </c>
      <c r="C7" t="s">
        <v>11</v>
      </c>
      <c r="D7" s="2">
        <f>AVERAGE(F7:M7)</f>
        <v>18.687500000000004</v>
      </c>
      <c r="E7" s="2">
        <f>_xlfn.STDEV.P(F7:M7)</f>
        <v>0.56444109524378239</v>
      </c>
      <c r="F7" s="6">
        <v>18.8</v>
      </c>
      <c r="G7" s="6">
        <v>18</v>
      </c>
      <c r="H7" s="6">
        <v>18.2</v>
      </c>
      <c r="I7" s="6">
        <v>18.2</v>
      </c>
      <c r="J7" s="6">
        <v>19.100000000000001</v>
      </c>
      <c r="K7" s="10">
        <v>19.8</v>
      </c>
      <c r="L7" s="6">
        <v>19</v>
      </c>
      <c r="M7" s="6">
        <v>18.399999999999999</v>
      </c>
    </row>
    <row r="8" spans="2:13">
      <c r="D8" s="2"/>
      <c r="E8" s="2"/>
      <c r="F8" s="6"/>
      <c r="G8" s="6"/>
      <c r="H8" s="6"/>
      <c r="I8" s="6"/>
      <c r="J8" s="6"/>
      <c r="K8" s="10"/>
      <c r="L8" s="6"/>
      <c r="M8" s="6"/>
    </row>
    <row r="9" spans="2:13">
      <c r="B9" t="s">
        <v>8</v>
      </c>
      <c r="C9" t="s">
        <v>15</v>
      </c>
      <c r="D9" s="2"/>
      <c r="E9" s="2"/>
      <c r="F9" s="6">
        <f t="shared" ref="F9:M10" si="0">(+F3-$D3)</f>
        <v>-6.25E-2</v>
      </c>
      <c r="G9" s="6">
        <f t="shared" si="0"/>
        <v>-6.25E-2</v>
      </c>
      <c r="H9" s="6">
        <f t="shared" si="0"/>
        <v>0.13749999999999929</v>
      </c>
      <c r="I9" s="6">
        <f t="shared" si="0"/>
        <v>0.13749999999999929</v>
      </c>
      <c r="J9" s="6">
        <f>(+J3-$D3)</f>
        <v>3.7500000000001421E-2</v>
      </c>
      <c r="K9" s="6">
        <f>(+K3-$D3)</f>
        <v>-6.25E-2</v>
      </c>
      <c r="L9" s="6">
        <f t="shared" si="0"/>
        <v>-6.25E-2</v>
      </c>
      <c r="M9" s="6">
        <f t="shared" si="0"/>
        <v>-6.25E-2</v>
      </c>
    </row>
    <row r="10" spans="2:13">
      <c r="B10" t="s">
        <v>10</v>
      </c>
      <c r="C10" t="s">
        <v>15</v>
      </c>
      <c r="D10" s="2"/>
      <c r="E10" s="2"/>
      <c r="F10" s="6">
        <f t="shared" si="0"/>
        <v>8.7500000000002132E-2</v>
      </c>
      <c r="G10" s="6">
        <f t="shared" si="0"/>
        <v>0.28750000000000142</v>
      </c>
      <c r="H10" s="6">
        <f t="shared" si="0"/>
        <v>-0.31249999999999645</v>
      </c>
      <c r="I10" s="6">
        <f t="shared" si="0"/>
        <v>0.18750000000000355</v>
      </c>
      <c r="J10" s="6">
        <f>(+J4-$D4)</f>
        <v>8.7500000000002132E-2</v>
      </c>
      <c r="K10" s="6">
        <f>(+K4-$D4)</f>
        <v>0.28750000000000142</v>
      </c>
      <c r="L10" s="6">
        <f t="shared" si="0"/>
        <v>8.7500000000002132E-2</v>
      </c>
      <c r="M10" s="6">
        <f t="shared" si="0"/>
        <v>-0.71249999999999858</v>
      </c>
    </row>
    <row r="11" spans="2:13">
      <c r="C11" s="11" t="s">
        <v>30</v>
      </c>
      <c r="D11" s="11"/>
      <c r="E11" s="11"/>
      <c r="F11" s="13">
        <f t="shared" ref="F11:M11" si="1">-AVERAGE(F9:F10)</f>
        <v>-1.2500000000001066E-2</v>
      </c>
      <c r="G11" s="13">
        <f t="shared" si="1"/>
        <v>-0.11250000000000071</v>
      </c>
      <c r="H11" s="13">
        <f t="shared" si="1"/>
        <v>8.7499999999998579E-2</v>
      </c>
      <c r="I11" s="13">
        <f t="shared" si="1"/>
        <v>-0.16250000000000142</v>
      </c>
      <c r="J11" s="13">
        <f>-AVERAGE(J9:J10)</f>
        <v>-6.2500000000001776E-2</v>
      </c>
      <c r="K11" s="13">
        <f>-AVERAGE(K9:K10)</f>
        <v>-0.11250000000000071</v>
      </c>
      <c r="L11" s="13">
        <f t="shared" si="1"/>
        <v>-1.2500000000001066E-2</v>
      </c>
      <c r="M11" s="13">
        <f t="shared" si="1"/>
        <v>0.38749999999999929</v>
      </c>
    </row>
    <row r="12" spans="2:13">
      <c r="F12" s="6"/>
      <c r="G12" s="6"/>
      <c r="H12" s="6"/>
      <c r="I12" s="6"/>
      <c r="J12" s="6"/>
      <c r="K12" s="6"/>
      <c r="L12" s="6"/>
      <c r="M12" s="6"/>
    </row>
    <row r="13" spans="2:13">
      <c r="B13" t="s">
        <v>8</v>
      </c>
      <c r="C13" t="s">
        <v>16</v>
      </c>
      <c r="D13" s="2"/>
      <c r="E13" s="2"/>
      <c r="F13" s="6">
        <f t="shared" ref="F13:M14" si="2">(+F6-$D6)</f>
        <v>1.2499999999995737E-2</v>
      </c>
      <c r="G13" s="6">
        <f t="shared" si="2"/>
        <v>-0.28750000000000497</v>
      </c>
      <c r="H13" s="6">
        <f t="shared" si="2"/>
        <v>-8.7500000000005684E-2</v>
      </c>
      <c r="I13" s="6">
        <f t="shared" si="2"/>
        <v>0.71249999999999503</v>
      </c>
      <c r="J13" s="6">
        <f>(+J6-$D6)</f>
        <v>-0.38750000000000284</v>
      </c>
      <c r="K13" s="6">
        <f>(+K6-$D6)</f>
        <v>-0.28750000000000497</v>
      </c>
      <c r="L13" s="6">
        <f t="shared" si="2"/>
        <v>-0.48750000000000426</v>
      </c>
      <c r="M13" s="6">
        <f t="shared" si="2"/>
        <v>0.81249999999999645</v>
      </c>
    </row>
    <row r="14" spans="2:13">
      <c r="B14" t="s">
        <v>10</v>
      </c>
      <c r="C14" t="s">
        <v>16</v>
      </c>
      <c r="D14" s="2"/>
      <c r="E14" s="2"/>
      <c r="F14" s="6">
        <f t="shared" si="2"/>
        <v>0.11249999999999716</v>
      </c>
      <c r="G14" s="6">
        <f t="shared" si="2"/>
        <v>-0.68750000000000355</v>
      </c>
      <c r="H14" s="6">
        <f t="shared" si="2"/>
        <v>-0.48750000000000426</v>
      </c>
      <c r="I14" s="6">
        <f t="shared" si="2"/>
        <v>-0.48750000000000426</v>
      </c>
      <c r="J14" s="6">
        <f>(+J7-$D7)</f>
        <v>0.41249999999999787</v>
      </c>
      <c r="K14" s="6">
        <f>(+K7-$D7)</f>
        <v>1.1124999999999972</v>
      </c>
      <c r="L14" s="6">
        <f t="shared" si="2"/>
        <v>0.31249999999999645</v>
      </c>
      <c r="M14" s="6">
        <f t="shared" si="2"/>
        <v>-0.28750000000000497</v>
      </c>
    </row>
    <row r="15" spans="2:13">
      <c r="C15" s="11" t="s">
        <v>31</v>
      </c>
      <c r="D15" s="11"/>
      <c r="E15" s="11"/>
      <c r="F15" s="13">
        <f t="shared" ref="F15:M15" si="3">-AVERAGE(F13:F14)</f>
        <v>-6.2499999999996447E-2</v>
      </c>
      <c r="G15" s="13">
        <f t="shared" si="3"/>
        <v>0.48750000000000426</v>
      </c>
      <c r="H15" s="13">
        <f t="shared" si="3"/>
        <v>0.28750000000000497</v>
      </c>
      <c r="I15" s="13">
        <f t="shared" si="3"/>
        <v>-0.11249999999999538</v>
      </c>
      <c r="J15" s="13">
        <f>-AVERAGE(J13:J14)</f>
        <v>-1.2499999999997513E-2</v>
      </c>
      <c r="K15" s="13">
        <f>-AVERAGE(K13:K14)</f>
        <v>-0.41249999999999609</v>
      </c>
      <c r="L15" s="13">
        <f t="shared" si="3"/>
        <v>8.7500000000003908E-2</v>
      </c>
      <c r="M15" s="13">
        <f t="shared" si="3"/>
        <v>-0.26249999999999574</v>
      </c>
    </row>
    <row r="16" spans="2:13">
      <c r="F16" s="9"/>
      <c r="G16" s="9"/>
      <c r="H16" s="9"/>
      <c r="I16" s="9"/>
      <c r="J16" s="9"/>
      <c r="K16" s="9"/>
      <c r="L16" s="9"/>
      <c r="M16" s="9"/>
    </row>
    <row r="17" spans="1:17">
      <c r="D17" t="s">
        <v>44</v>
      </c>
      <c r="F17" t="s">
        <v>0</v>
      </c>
      <c r="G17" t="s">
        <v>1</v>
      </c>
      <c r="H17" t="s">
        <v>2</v>
      </c>
      <c r="I17" t="s">
        <v>3</v>
      </c>
      <c r="J17" t="s">
        <v>6</v>
      </c>
      <c r="K17" t="s">
        <v>7</v>
      </c>
      <c r="L17" t="s">
        <v>4</v>
      </c>
      <c r="M17" t="s">
        <v>5</v>
      </c>
    </row>
    <row r="18" spans="1:17">
      <c r="B18" t="s">
        <v>39</v>
      </c>
      <c r="C18" t="s">
        <v>18</v>
      </c>
      <c r="D18" s="2">
        <f>AVERAGE(F18:M18)</f>
        <v>25.987500000000004</v>
      </c>
      <c r="E18" s="2"/>
      <c r="F18" s="2">
        <f t="shared" ref="F18:M18" si="4">+((F3+F11)+(F4+F11))/2</f>
        <v>25.987499999999997</v>
      </c>
      <c r="G18" s="2">
        <f t="shared" si="4"/>
        <v>25.987499999999997</v>
      </c>
      <c r="H18" s="2">
        <f t="shared" si="4"/>
        <v>25.987499999999997</v>
      </c>
      <c r="I18" s="2">
        <f t="shared" si="4"/>
        <v>25.987499999999997</v>
      </c>
      <c r="J18" s="2">
        <f>+((J3+J11)+(J4+J11))/2</f>
        <v>25.987500000000001</v>
      </c>
      <c r="K18" s="2">
        <f>+((K3+K11)+(K4+K11))/2</f>
        <v>25.987499999999997</v>
      </c>
      <c r="L18" s="2">
        <f t="shared" si="4"/>
        <v>25.987499999999997</v>
      </c>
      <c r="M18" s="2">
        <f t="shared" si="4"/>
        <v>25.987499999999997</v>
      </c>
    </row>
    <row r="19" spans="1:17">
      <c r="B19" t="s">
        <v>39</v>
      </c>
      <c r="C19" t="s">
        <v>9</v>
      </c>
      <c r="D19" s="2">
        <f>AVERAGE(F19:M19)</f>
        <v>19.087500000000006</v>
      </c>
      <c r="E19" s="2"/>
      <c r="F19" s="2">
        <f t="shared" ref="F19:M19" si="5">((F6+F15)+(F7+F15))/2</f>
        <v>19.087500000000006</v>
      </c>
      <c r="G19" s="2">
        <f t="shared" si="5"/>
        <v>19.087500000000006</v>
      </c>
      <c r="H19" s="2">
        <f t="shared" si="5"/>
        <v>19.087500000000006</v>
      </c>
      <c r="I19" s="2">
        <f t="shared" si="5"/>
        <v>19.087500000000006</v>
      </c>
      <c r="J19" s="2">
        <f>((J6+J15)+(J7+J15))/2</f>
        <v>19.087500000000006</v>
      </c>
      <c r="K19" s="2">
        <f>((K6+K15)+(K7+K15))/2</f>
        <v>19.087500000000002</v>
      </c>
      <c r="L19" s="2">
        <f t="shared" si="5"/>
        <v>19.087500000000006</v>
      </c>
      <c r="M19" s="2">
        <f t="shared" si="5"/>
        <v>19.087500000000006</v>
      </c>
    </row>
    <row r="20" spans="1:17"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2" spans="1:17">
      <c r="A22" t="s">
        <v>17</v>
      </c>
      <c r="B22" t="s">
        <v>47</v>
      </c>
      <c r="C22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1">
        <v>0.62013888888888891</v>
      </c>
      <c r="B23" s="4">
        <v>0</v>
      </c>
      <c r="C23" s="2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1">
        <v>0.62083333333333335</v>
      </c>
      <c r="B24" s="4">
        <f>+B23+0.0028</f>
        <v>2.8E-3</v>
      </c>
      <c r="C24" s="2">
        <f>+C23+0.0111</f>
        <v>1.11E-2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1">
        <v>0.62152777777777779</v>
      </c>
      <c r="B25" s="4">
        <f t="shared" ref="B25:B88" si="6">+B24+0.0028</f>
        <v>5.5999999999999999E-3</v>
      </c>
      <c r="C25" s="2">
        <f t="shared" ref="C25:C88" si="7">+C24+0.0111</f>
        <v>2.2200000000000001E-2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1">
        <v>0.62222222222222201</v>
      </c>
      <c r="B26" s="4">
        <f t="shared" si="6"/>
        <v>8.3999999999999995E-3</v>
      </c>
      <c r="C26" s="2">
        <f t="shared" si="7"/>
        <v>3.3300000000000003E-2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1">
        <v>0.62291666666666701</v>
      </c>
      <c r="B27" s="4">
        <f t="shared" si="6"/>
        <v>1.12E-2</v>
      </c>
      <c r="C27" s="2">
        <f t="shared" si="7"/>
        <v>4.4400000000000002E-2</v>
      </c>
    </row>
    <row r="28" spans="1:17">
      <c r="A28" s="1">
        <v>0.62361111111111101</v>
      </c>
      <c r="B28" s="4">
        <f t="shared" si="6"/>
        <v>1.4E-2</v>
      </c>
      <c r="C28" s="2">
        <f t="shared" si="7"/>
        <v>5.5500000000000001E-2</v>
      </c>
    </row>
    <row r="29" spans="1:17">
      <c r="A29" s="1">
        <v>0.624305555555556</v>
      </c>
      <c r="B29" s="4">
        <f t="shared" si="6"/>
        <v>1.6799999999999999E-2</v>
      </c>
      <c r="C29" s="2">
        <f t="shared" si="7"/>
        <v>6.6600000000000006E-2</v>
      </c>
    </row>
    <row r="30" spans="1:17">
      <c r="A30" s="1">
        <v>0.625</v>
      </c>
      <c r="B30" s="4">
        <f t="shared" si="6"/>
        <v>1.9599999999999999E-2</v>
      </c>
      <c r="C30" s="2">
        <f t="shared" si="7"/>
        <v>7.7700000000000005E-2</v>
      </c>
    </row>
    <row r="31" spans="1:17">
      <c r="A31" s="1">
        <v>0.625694444444444</v>
      </c>
      <c r="B31" s="4">
        <f t="shared" si="6"/>
        <v>2.24E-2</v>
      </c>
      <c r="C31" s="2">
        <f t="shared" si="7"/>
        <v>8.8800000000000004E-2</v>
      </c>
    </row>
    <row r="32" spans="1:17">
      <c r="A32" s="1">
        <v>0.62638888888888899</v>
      </c>
      <c r="B32" s="4">
        <f t="shared" si="6"/>
        <v>2.52E-2</v>
      </c>
      <c r="C32" s="2">
        <f t="shared" si="7"/>
        <v>9.9900000000000003E-2</v>
      </c>
    </row>
    <row r="33" spans="1:3">
      <c r="A33" s="1">
        <v>0.62708333333333299</v>
      </c>
      <c r="B33" s="4">
        <f t="shared" si="6"/>
        <v>2.8000000000000001E-2</v>
      </c>
      <c r="C33" s="2">
        <f t="shared" si="7"/>
        <v>0.111</v>
      </c>
    </row>
    <row r="34" spans="1:3">
      <c r="A34" s="1">
        <v>0.62777777777777799</v>
      </c>
      <c r="B34" s="4">
        <f t="shared" si="6"/>
        <v>3.0800000000000001E-2</v>
      </c>
      <c r="C34" s="2">
        <f t="shared" si="7"/>
        <v>0.1221</v>
      </c>
    </row>
    <row r="35" spans="1:3">
      <c r="A35" s="1">
        <v>0.62847222222222199</v>
      </c>
      <c r="B35" s="4">
        <f t="shared" si="6"/>
        <v>3.3599999999999998E-2</v>
      </c>
      <c r="C35" s="2">
        <f t="shared" si="7"/>
        <v>0.13320000000000001</v>
      </c>
    </row>
    <row r="36" spans="1:3">
      <c r="A36" s="1">
        <v>0.62916666666666698</v>
      </c>
      <c r="B36" s="4">
        <f t="shared" si="6"/>
        <v>3.6399999999999995E-2</v>
      </c>
      <c r="C36" s="2">
        <f t="shared" si="7"/>
        <v>0.14430000000000001</v>
      </c>
    </row>
    <row r="37" spans="1:3">
      <c r="A37" s="1">
        <v>0.62986111111111098</v>
      </c>
      <c r="B37" s="4">
        <f t="shared" si="6"/>
        <v>3.9199999999999992E-2</v>
      </c>
      <c r="C37" s="2">
        <f t="shared" si="7"/>
        <v>0.15540000000000001</v>
      </c>
    </row>
    <row r="38" spans="1:3">
      <c r="A38" s="1">
        <v>0.63055555555555598</v>
      </c>
      <c r="B38" s="4">
        <f t="shared" si="6"/>
        <v>4.1999999999999989E-2</v>
      </c>
      <c r="C38" s="2">
        <f t="shared" si="7"/>
        <v>0.16650000000000001</v>
      </c>
    </row>
    <row r="39" spans="1:3">
      <c r="A39" s="1">
        <v>0.63124999999999998</v>
      </c>
      <c r="B39" s="4">
        <f t="shared" si="6"/>
        <v>4.4799999999999986E-2</v>
      </c>
      <c r="C39" s="2">
        <f t="shared" si="7"/>
        <v>0.17760000000000001</v>
      </c>
    </row>
    <row r="40" spans="1:3">
      <c r="A40" s="1">
        <v>0.63194444444444398</v>
      </c>
      <c r="B40" s="4">
        <f t="shared" si="6"/>
        <v>4.7599999999999983E-2</v>
      </c>
      <c r="C40" s="2">
        <f t="shared" si="7"/>
        <v>0.18870000000000001</v>
      </c>
    </row>
    <row r="41" spans="1:3">
      <c r="A41" s="1">
        <v>0.63263888888888897</v>
      </c>
      <c r="B41" s="4">
        <f t="shared" si="6"/>
        <v>5.039999999999998E-2</v>
      </c>
      <c r="C41" s="2">
        <f t="shared" si="7"/>
        <v>0.19980000000000001</v>
      </c>
    </row>
    <row r="42" spans="1:3">
      <c r="A42" s="1">
        <v>0.63333333333333297</v>
      </c>
      <c r="B42" s="4">
        <f t="shared" si="6"/>
        <v>5.3199999999999976E-2</v>
      </c>
      <c r="C42" s="2">
        <f t="shared" si="7"/>
        <v>0.2109</v>
      </c>
    </row>
    <row r="43" spans="1:3">
      <c r="A43" s="1">
        <v>0.63402777777777797</v>
      </c>
      <c r="B43" s="4">
        <f t="shared" si="6"/>
        <v>5.5999999999999973E-2</v>
      </c>
      <c r="C43" s="2">
        <f t="shared" si="7"/>
        <v>0.222</v>
      </c>
    </row>
    <row r="44" spans="1:3">
      <c r="A44" s="1">
        <v>0.63472222222222197</v>
      </c>
      <c r="B44" s="4">
        <f t="shared" si="6"/>
        <v>5.879999999999997E-2</v>
      </c>
      <c r="C44" s="2">
        <f t="shared" si="7"/>
        <v>0.2331</v>
      </c>
    </row>
    <row r="45" spans="1:3">
      <c r="A45" s="1">
        <v>0.63541666666666696</v>
      </c>
      <c r="B45" s="4">
        <f t="shared" si="6"/>
        <v>6.1599999999999967E-2</v>
      </c>
      <c r="C45" s="2">
        <f t="shared" si="7"/>
        <v>0.2442</v>
      </c>
    </row>
    <row r="46" spans="1:3">
      <c r="A46" s="1">
        <v>0.63611111111111096</v>
      </c>
      <c r="B46" s="4">
        <f t="shared" si="6"/>
        <v>6.4399999999999971E-2</v>
      </c>
      <c r="C46" s="2">
        <f t="shared" si="7"/>
        <v>0.25530000000000003</v>
      </c>
    </row>
    <row r="47" spans="1:3">
      <c r="A47" s="1">
        <v>0.63680555555555596</v>
      </c>
      <c r="B47" s="4">
        <f t="shared" si="6"/>
        <v>6.7199999999999968E-2</v>
      </c>
      <c r="C47" s="2">
        <f t="shared" si="7"/>
        <v>0.26640000000000003</v>
      </c>
    </row>
    <row r="48" spans="1:3">
      <c r="A48" s="1">
        <v>0.63749999999999996</v>
      </c>
      <c r="B48" s="4">
        <f t="shared" si="6"/>
        <v>6.9999999999999965E-2</v>
      </c>
      <c r="C48" s="2">
        <f t="shared" si="7"/>
        <v>0.27750000000000002</v>
      </c>
    </row>
    <row r="49" spans="1:3">
      <c r="A49" s="1">
        <v>0.63819444444444395</v>
      </c>
      <c r="B49" s="4">
        <f t="shared" si="6"/>
        <v>7.2799999999999962E-2</v>
      </c>
      <c r="C49" s="2">
        <f t="shared" si="7"/>
        <v>0.28860000000000002</v>
      </c>
    </row>
    <row r="50" spans="1:3">
      <c r="A50" s="1">
        <v>0.63888888888888895</v>
      </c>
      <c r="B50" s="4">
        <f t="shared" si="6"/>
        <v>7.5599999999999959E-2</v>
      </c>
      <c r="C50" s="2">
        <f t="shared" si="7"/>
        <v>0.29970000000000002</v>
      </c>
    </row>
    <row r="51" spans="1:3">
      <c r="A51" s="1">
        <v>0.63958333333333295</v>
      </c>
      <c r="B51" s="4">
        <f t="shared" si="6"/>
        <v>7.8399999999999956E-2</v>
      </c>
      <c r="C51" s="2">
        <f t="shared" si="7"/>
        <v>0.31080000000000002</v>
      </c>
    </row>
    <row r="52" spans="1:3">
      <c r="A52" s="1">
        <v>0.64027777777777795</v>
      </c>
      <c r="B52" s="4">
        <f t="shared" si="6"/>
        <v>8.1199999999999953E-2</v>
      </c>
      <c r="C52" s="2">
        <f t="shared" si="7"/>
        <v>0.32190000000000002</v>
      </c>
    </row>
    <row r="53" spans="1:3">
      <c r="A53" s="1">
        <v>0.64097222222222205</v>
      </c>
      <c r="B53" s="4">
        <f t="shared" si="6"/>
        <v>8.399999999999995E-2</v>
      </c>
      <c r="C53" s="2">
        <f t="shared" si="7"/>
        <v>0.33300000000000002</v>
      </c>
    </row>
    <row r="54" spans="1:3">
      <c r="A54" s="1">
        <v>0.64166666666666705</v>
      </c>
      <c r="B54" s="4">
        <f t="shared" si="6"/>
        <v>8.6799999999999947E-2</v>
      </c>
      <c r="C54" s="2">
        <f t="shared" si="7"/>
        <v>0.34410000000000002</v>
      </c>
    </row>
    <row r="55" spans="1:3">
      <c r="A55" s="1">
        <v>0.64236111111111105</v>
      </c>
      <c r="B55" s="4">
        <f t="shared" si="6"/>
        <v>8.9599999999999944E-2</v>
      </c>
      <c r="C55" s="2">
        <f t="shared" si="7"/>
        <v>0.35520000000000002</v>
      </c>
    </row>
    <row r="56" spans="1:3">
      <c r="A56" s="1">
        <v>0.64305555555555505</v>
      </c>
      <c r="B56" s="4">
        <f t="shared" si="6"/>
        <v>9.2399999999999941E-2</v>
      </c>
      <c r="C56" s="2">
        <f t="shared" si="7"/>
        <v>0.36630000000000001</v>
      </c>
    </row>
    <row r="57" spans="1:3">
      <c r="A57" s="1">
        <v>0.64375000000000004</v>
      </c>
      <c r="B57" s="4">
        <f t="shared" si="6"/>
        <v>9.5199999999999937E-2</v>
      </c>
      <c r="C57" s="2">
        <f t="shared" si="7"/>
        <v>0.37740000000000001</v>
      </c>
    </row>
    <row r="58" spans="1:3">
      <c r="A58" s="1">
        <v>0.64444444444444404</v>
      </c>
      <c r="B58" s="4">
        <f t="shared" si="6"/>
        <v>9.7999999999999934E-2</v>
      </c>
      <c r="C58" s="2">
        <f t="shared" si="7"/>
        <v>0.38850000000000001</v>
      </c>
    </row>
    <row r="59" spans="1:3">
      <c r="A59" s="1">
        <v>0.64513888888888904</v>
      </c>
      <c r="B59" s="4">
        <f t="shared" si="6"/>
        <v>0.10079999999999993</v>
      </c>
      <c r="C59" s="2">
        <f t="shared" si="7"/>
        <v>0.39960000000000001</v>
      </c>
    </row>
    <row r="60" spans="1:3">
      <c r="A60" s="1">
        <v>0.64583333333333304</v>
      </c>
      <c r="B60" s="4">
        <f t="shared" si="6"/>
        <v>0.10359999999999993</v>
      </c>
      <c r="C60" s="2">
        <f t="shared" si="7"/>
        <v>0.41070000000000001</v>
      </c>
    </row>
    <row r="61" spans="1:3">
      <c r="A61" s="1">
        <v>0.64652777777777803</v>
      </c>
      <c r="B61" s="4">
        <f t="shared" si="6"/>
        <v>0.10639999999999993</v>
      </c>
      <c r="C61" s="2">
        <f t="shared" si="7"/>
        <v>0.42180000000000001</v>
      </c>
    </row>
    <row r="62" spans="1:3">
      <c r="A62" s="1">
        <v>0.64722222222222203</v>
      </c>
      <c r="B62" s="4">
        <f t="shared" si="6"/>
        <v>0.10919999999999992</v>
      </c>
      <c r="C62" s="2">
        <f t="shared" si="7"/>
        <v>0.43290000000000001</v>
      </c>
    </row>
    <row r="63" spans="1:3">
      <c r="A63" s="1">
        <v>0.64791666666666703</v>
      </c>
      <c r="B63" s="4">
        <f t="shared" si="6"/>
        <v>0.11199999999999992</v>
      </c>
      <c r="C63" s="2">
        <f t="shared" si="7"/>
        <v>0.44400000000000001</v>
      </c>
    </row>
    <row r="64" spans="1:3">
      <c r="A64" s="1">
        <v>0.64861111111111103</v>
      </c>
      <c r="B64" s="4">
        <f t="shared" si="6"/>
        <v>0.11479999999999992</v>
      </c>
      <c r="C64" s="2">
        <f t="shared" si="7"/>
        <v>0.4551</v>
      </c>
    </row>
    <row r="65" spans="1:3">
      <c r="A65" s="1">
        <v>0.64930555555555503</v>
      </c>
      <c r="B65" s="4">
        <f t="shared" si="6"/>
        <v>0.11759999999999991</v>
      </c>
      <c r="C65" s="2">
        <f t="shared" si="7"/>
        <v>0.4662</v>
      </c>
    </row>
    <row r="66" spans="1:3">
      <c r="A66" s="1">
        <v>0.65</v>
      </c>
      <c r="B66" s="4">
        <f t="shared" si="6"/>
        <v>0.12039999999999991</v>
      </c>
      <c r="C66" s="2">
        <f t="shared" si="7"/>
        <v>0.4773</v>
      </c>
    </row>
    <row r="67" spans="1:3">
      <c r="A67" s="1">
        <v>0.65069444444444402</v>
      </c>
      <c r="B67" s="4">
        <f t="shared" si="6"/>
        <v>0.12319999999999991</v>
      </c>
      <c r="C67" s="2">
        <f t="shared" si="7"/>
        <v>0.4884</v>
      </c>
    </row>
    <row r="68" spans="1:3">
      <c r="A68" s="1">
        <v>0.65138888888888902</v>
      </c>
      <c r="B68" s="4">
        <f t="shared" si="6"/>
        <v>0.12599999999999992</v>
      </c>
      <c r="C68" s="2">
        <f t="shared" si="7"/>
        <v>0.4995</v>
      </c>
    </row>
    <row r="69" spans="1:3">
      <c r="A69" s="1">
        <v>0.65208333333333302</v>
      </c>
      <c r="B69" s="4">
        <f t="shared" si="6"/>
        <v>0.12879999999999991</v>
      </c>
      <c r="C69" s="2">
        <f t="shared" si="7"/>
        <v>0.51060000000000005</v>
      </c>
    </row>
    <row r="70" spans="1:3">
      <c r="A70" s="1">
        <v>0.65277777777777801</v>
      </c>
      <c r="B70" s="4">
        <f t="shared" si="6"/>
        <v>0.13159999999999991</v>
      </c>
      <c r="C70" s="2">
        <f t="shared" si="7"/>
        <v>0.52170000000000005</v>
      </c>
    </row>
    <row r="71" spans="1:3">
      <c r="A71" s="1">
        <v>0.65347222222222201</v>
      </c>
      <c r="B71" s="4">
        <f t="shared" si="6"/>
        <v>0.13439999999999991</v>
      </c>
      <c r="C71" s="2">
        <f t="shared" si="7"/>
        <v>0.53280000000000005</v>
      </c>
    </row>
    <row r="72" spans="1:3">
      <c r="A72" s="1">
        <v>0.65416666666666701</v>
      </c>
      <c r="B72" s="4">
        <f t="shared" si="6"/>
        <v>0.13719999999999991</v>
      </c>
      <c r="C72" s="2">
        <f t="shared" si="7"/>
        <v>0.54390000000000005</v>
      </c>
    </row>
    <row r="73" spans="1:3">
      <c r="A73" s="1">
        <v>0.65486111111111101</v>
      </c>
      <c r="B73" s="4">
        <f t="shared" si="6"/>
        <v>0.1399999999999999</v>
      </c>
      <c r="C73" s="2">
        <f t="shared" si="7"/>
        <v>0.55500000000000005</v>
      </c>
    </row>
    <row r="74" spans="1:3">
      <c r="A74" s="1">
        <v>0.655555555555555</v>
      </c>
      <c r="B74" s="4">
        <f t="shared" si="6"/>
        <v>0.1427999999999999</v>
      </c>
      <c r="C74" s="2">
        <f t="shared" si="7"/>
        <v>0.56610000000000005</v>
      </c>
    </row>
    <row r="75" spans="1:3">
      <c r="A75" s="1">
        <v>0.65625</v>
      </c>
      <c r="B75" s="4">
        <f t="shared" si="6"/>
        <v>0.1455999999999999</v>
      </c>
      <c r="C75" s="2">
        <f t="shared" si="7"/>
        <v>0.57720000000000005</v>
      </c>
    </row>
    <row r="76" spans="1:3">
      <c r="A76" s="1">
        <v>0.656944444444444</v>
      </c>
      <c r="B76" s="4">
        <f t="shared" si="6"/>
        <v>0.14839999999999989</v>
      </c>
      <c r="C76" s="2">
        <f t="shared" si="7"/>
        <v>0.58830000000000005</v>
      </c>
    </row>
    <row r="77" spans="1:3">
      <c r="A77" s="1">
        <v>0.65763888888888899</v>
      </c>
      <c r="B77" s="4">
        <f t="shared" si="6"/>
        <v>0.15119999999999989</v>
      </c>
      <c r="C77" s="2">
        <f t="shared" si="7"/>
        <v>0.59940000000000004</v>
      </c>
    </row>
    <row r="78" spans="1:3">
      <c r="A78" s="1">
        <v>0.65833333333333299</v>
      </c>
      <c r="B78" s="4">
        <f t="shared" si="6"/>
        <v>0.15399999999999989</v>
      </c>
      <c r="C78" s="2">
        <f t="shared" si="7"/>
        <v>0.61050000000000004</v>
      </c>
    </row>
    <row r="79" spans="1:3">
      <c r="A79" s="1">
        <v>0.65902777777777799</v>
      </c>
      <c r="B79" s="4">
        <f t="shared" si="6"/>
        <v>0.15679999999999988</v>
      </c>
      <c r="C79" s="2">
        <f t="shared" si="7"/>
        <v>0.62160000000000004</v>
      </c>
    </row>
    <row r="80" spans="1:3">
      <c r="A80" s="1">
        <v>0.65972222222222199</v>
      </c>
      <c r="B80" s="4">
        <f t="shared" si="6"/>
        <v>0.15959999999999988</v>
      </c>
      <c r="C80" s="2">
        <f t="shared" si="7"/>
        <v>0.63270000000000004</v>
      </c>
    </row>
    <row r="81" spans="1:3">
      <c r="A81" s="1">
        <v>0.66041666666666698</v>
      </c>
      <c r="B81" s="4">
        <f t="shared" si="6"/>
        <v>0.16239999999999988</v>
      </c>
      <c r="C81" s="2">
        <f t="shared" si="7"/>
        <v>0.64380000000000004</v>
      </c>
    </row>
    <row r="82" spans="1:3">
      <c r="A82" s="1">
        <v>0.66111111111111098</v>
      </c>
      <c r="B82" s="4">
        <f t="shared" si="6"/>
        <v>0.16519999999999987</v>
      </c>
      <c r="C82" s="2">
        <f t="shared" si="7"/>
        <v>0.65490000000000004</v>
      </c>
    </row>
    <row r="83" spans="1:3">
      <c r="A83" s="1">
        <v>0.66180555555555498</v>
      </c>
      <c r="B83" s="4">
        <f t="shared" si="6"/>
        <v>0.16799999999999987</v>
      </c>
      <c r="C83" s="2">
        <f t="shared" si="7"/>
        <v>0.66600000000000004</v>
      </c>
    </row>
    <row r="84" spans="1:3">
      <c r="A84" s="1">
        <v>0.66249999999999998</v>
      </c>
      <c r="B84" s="4">
        <f t="shared" si="6"/>
        <v>0.17079999999999987</v>
      </c>
      <c r="C84" s="2">
        <f t="shared" si="7"/>
        <v>0.67710000000000004</v>
      </c>
    </row>
    <row r="85" spans="1:3">
      <c r="A85" s="1">
        <v>0.66319444444444398</v>
      </c>
      <c r="B85" s="4">
        <f t="shared" si="6"/>
        <v>0.17359999999999987</v>
      </c>
      <c r="C85" s="2">
        <f t="shared" si="7"/>
        <v>0.68820000000000003</v>
      </c>
    </row>
    <row r="86" spans="1:3">
      <c r="A86" s="1">
        <v>0.66388888888888897</v>
      </c>
      <c r="B86" s="4">
        <f t="shared" si="6"/>
        <v>0.17639999999999986</v>
      </c>
      <c r="C86" s="2">
        <f t="shared" si="7"/>
        <v>0.69930000000000003</v>
      </c>
    </row>
    <row r="87" spans="1:3">
      <c r="A87" s="1">
        <v>0.66458333333333297</v>
      </c>
      <c r="B87" s="4">
        <f t="shared" si="6"/>
        <v>0.17919999999999986</v>
      </c>
      <c r="C87" s="2">
        <f t="shared" si="7"/>
        <v>0.71040000000000003</v>
      </c>
    </row>
    <row r="88" spans="1:3">
      <c r="A88" s="1">
        <v>0.66527777777777797</v>
      </c>
      <c r="B88" s="4">
        <f t="shared" si="6"/>
        <v>0.18199999999999986</v>
      </c>
      <c r="C88" s="2">
        <f t="shared" si="7"/>
        <v>0.72150000000000003</v>
      </c>
    </row>
    <row r="89" spans="1:3">
      <c r="A89" s="1">
        <v>0.66597222222222197</v>
      </c>
      <c r="B89" s="4">
        <f t="shared" ref="B89:B95" si="8">+B88+0.0028</f>
        <v>0.18479999999999985</v>
      </c>
      <c r="C89" s="2">
        <f t="shared" ref="C89:C95" si="9">+C88+0.0111</f>
        <v>0.73260000000000003</v>
      </c>
    </row>
    <row r="90" spans="1:3">
      <c r="A90" s="1">
        <v>0.66666666666666696</v>
      </c>
      <c r="B90" s="4">
        <f t="shared" si="8"/>
        <v>0.18759999999999985</v>
      </c>
      <c r="C90" s="2">
        <f t="shared" si="9"/>
        <v>0.74370000000000003</v>
      </c>
    </row>
    <row r="91" spans="1:3">
      <c r="A91" s="1">
        <v>0.66736111111111096</v>
      </c>
      <c r="B91" s="4">
        <f t="shared" si="8"/>
        <v>0.19039999999999985</v>
      </c>
      <c r="C91" s="2">
        <f t="shared" si="9"/>
        <v>0.75480000000000003</v>
      </c>
    </row>
    <row r="92" spans="1:3">
      <c r="A92" s="1">
        <v>0.66805555555555496</v>
      </c>
      <c r="B92" s="4">
        <f t="shared" si="8"/>
        <v>0.19319999999999984</v>
      </c>
      <c r="C92" s="2">
        <f t="shared" si="9"/>
        <v>0.76590000000000003</v>
      </c>
    </row>
    <row r="93" spans="1:3">
      <c r="A93" s="1">
        <v>0.66874999999999996</v>
      </c>
      <c r="B93" s="4">
        <f t="shared" si="8"/>
        <v>0.19599999999999984</v>
      </c>
      <c r="C93" s="2">
        <f t="shared" si="9"/>
        <v>0.77700000000000002</v>
      </c>
    </row>
    <row r="94" spans="1:3">
      <c r="A94" s="1">
        <v>0.66944444444444395</v>
      </c>
      <c r="B94" s="4">
        <f t="shared" si="8"/>
        <v>0.19879999999999984</v>
      </c>
      <c r="C94" s="2">
        <f t="shared" si="9"/>
        <v>0.78810000000000002</v>
      </c>
    </row>
    <row r="95" spans="1:3">
      <c r="A95" s="1">
        <v>0.67013888888888895</v>
      </c>
      <c r="B95" s="4">
        <f t="shared" si="8"/>
        <v>0.20159999999999983</v>
      </c>
      <c r="C95" s="2">
        <f t="shared" si="9"/>
        <v>0.79920000000000002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36"/>
  <sheetViews>
    <sheetView workbookViewId="0">
      <selection activeCell="C3" sqref="C3:C35"/>
    </sheetView>
  </sheetViews>
  <sheetFormatPr defaultRowHeight="13.5"/>
  <cols>
    <col min="1" max="2" width="4.25" customWidth="1"/>
    <col min="3" max="3" width="8" customWidth="1"/>
    <col min="4" max="4" width="4.625" customWidth="1"/>
    <col min="5" max="15" width="6.625" customWidth="1"/>
  </cols>
  <sheetData>
    <row r="1" spans="2:18">
      <c r="E1" t="s">
        <v>21</v>
      </c>
      <c r="K1" t="s">
        <v>22</v>
      </c>
    </row>
    <row r="2" spans="2:18">
      <c r="C2" s="11" t="s">
        <v>38</v>
      </c>
      <c r="E2" t="s">
        <v>19</v>
      </c>
      <c r="F2" t="s">
        <v>20</v>
      </c>
      <c r="G2" t="s">
        <v>17</v>
      </c>
      <c r="H2" t="s">
        <v>35</v>
      </c>
      <c r="I2" t="s">
        <v>46</v>
      </c>
      <c r="K2" t="s">
        <v>19</v>
      </c>
      <c r="L2" t="s">
        <v>20</v>
      </c>
      <c r="M2" t="s">
        <v>17</v>
      </c>
      <c r="N2" t="s">
        <v>35</v>
      </c>
      <c r="O2" t="s">
        <v>46</v>
      </c>
    </row>
    <row r="3" spans="2:18">
      <c r="B3" s="21" t="s">
        <v>40</v>
      </c>
      <c r="C3" s="12">
        <f>AVERAGE(I3,O3)</f>
        <v>25</v>
      </c>
      <c r="D3">
        <v>1</v>
      </c>
      <c r="E3" s="1">
        <v>0.66597222222222219</v>
      </c>
      <c r="F3" s="2">
        <v>25.9</v>
      </c>
      <c r="G3">
        <v>0.2</v>
      </c>
      <c r="H3">
        <v>0</v>
      </c>
      <c r="I3" s="2">
        <f>+F3+G3+H3</f>
        <v>26.099999999999998</v>
      </c>
      <c r="K3" s="1">
        <v>0.625</v>
      </c>
      <c r="L3" s="2">
        <v>24</v>
      </c>
      <c r="M3">
        <v>0</v>
      </c>
      <c r="N3">
        <v>-0.1</v>
      </c>
      <c r="O3" s="2">
        <f>+L3+M3+N3</f>
        <v>23.9</v>
      </c>
    </row>
    <row r="4" spans="2:18">
      <c r="B4" s="21"/>
      <c r="C4" s="12">
        <f t="shared" ref="C4:C36" si="0">AVERAGE(I4,O4)</f>
        <v>25.45</v>
      </c>
      <c r="D4">
        <v>2</v>
      </c>
      <c r="E4" s="1">
        <v>0.66180555555555554</v>
      </c>
      <c r="F4" s="2">
        <v>26</v>
      </c>
      <c r="G4">
        <v>0.2</v>
      </c>
      <c r="H4">
        <v>0</v>
      </c>
      <c r="I4" s="2">
        <f t="shared" ref="I4:I9" si="1">+F4+G4+H4</f>
        <v>26.2</v>
      </c>
      <c r="K4" s="1">
        <v>0.62916666666666665</v>
      </c>
      <c r="L4" s="2">
        <v>24.8</v>
      </c>
      <c r="M4">
        <v>0</v>
      </c>
      <c r="N4">
        <v>-0.1</v>
      </c>
      <c r="O4" s="2">
        <f t="shared" ref="O4:O9" si="2">+L4+M4+N4</f>
        <v>24.7</v>
      </c>
    </row>
    <row r="5" spans="2:18">
      <c r="B5" s="21"/>
      <c r="C5" s="12">
        <f t="shared" si="0"/>
        <v>25.6</v>
      </c>
      <c r="D5">
        <v>3</v>
      </c>
      <c r="E5" s="1">
        <v>0.65625</v>
      </c>
      <c r="F5" s="2">
        <v>26.3</v>
      </c>
      <c r="G5">
        <v>0.1</v>
      </c>
      <c r="H5">
        <v>0</v>
      </c>
      <c r="I5" s="2">
        <f t="shared" si="1"/>
        <v>26.400000000000002</v>
      </c>
      <c r="K5" s="1">
        <v>0.63124999999999998</v>
      </c>
      <c r="L5" s="2">
        <v>24.9</v>
      </c>
      <c r="M5">
        <v>0</v>
      </c>
      <c r="N5">
        <v>-0.1</v>
      </c>
      <c r="O5" s="2">
        <f t="shared" si="2"/>
        <v>24.799999999999997</v>
      </c>
      <c r="R5" t="s">
        <v>45</v>
      </c>
    </row>
    <row r="6" spans="2:18">
      <c r="B6" s="21"/>
      <c r="C6" s="12">
        <f t="shared" si="0"/>
        <v>24.7</v>
      </c>
      <c r="D6">
        <v>4</v>
      </c>
      <c r="E6" s="1">
        <v>0.6479166666666667</v>
      </c>
      <c r="F6" s="2">
        <v>24.9</v>
      </c>
      <c r="G6">
        <v>0.1</v>
      </c>
      <c r="H6">
        <v>0</v>
      </c>
      <c r="I6" s="2">
        <f t="shared" si="1"/>
        <v>25</v>
      </c>
      <c r="K6" s="1">
        <v>0.63611111111111118</v>
      </c>
      <c r="L6" s="2">
        <v>24.4</v>
      </c>
      <c r="M6">
        <v>0.1</v>
      </c>
      <c r="N6">
        <v>-0.1</v>
      </c>
      <c r="O6" s="2">
        <f t="shared" si="2"/>
        <v>24.4</v>
      </c>
    </row>
    <row r="7" spans="2:18">
      <c r="B7" s="21"/>
      <c r="C7" s="12">
        <f t="shared" si="0"/>
        <v>26.5</v>
      </c>
      <c r="D7">
        <v>5</v>
      </c>
      <c r="E7" s="1">
        <v>0.64097222222222217</v>
      </c>
      <c r="F7" s="2">
        <v>26.8</v>
      </c>
      <c r="G7">
        <v>0.1</v>
      </c>
      <c r="H7">
        <v>0</v>
      </c>
      <c r="I7" s="2">
        <f t="shared" si="1"/>
        <v>26.900000000000002</v>
      </c>
      <c r="K7" s="1">
        <v>0.64236111111111105</v>
      </c>
      <c r="L7" s="2">
        <v>26.1</v>
      </c>
      <c r="M7">
        <v>0.1</v>
      </c>
      <c r="N7">
        <v>-0.1</v>
      </c>
      <c r="O7" s="2">
        <f t="shared" si="2"/>
        <v>26.1</v>
      </c>
    </row>
    <row r="8" spans="2:18">
      <c r="B8" s="21"/>
      <c r="C8" s="12">
        <f t="shared" si="0"/>
        <v>26.45</v>
      </c>
      <c r="D8">
        <v>6</v>
      </c>
      <c r="E8" s="1">
        <v>0.63611111111111118</v>
      </c>
      <c r="F8" s="2">
        <v>26.9</v>
      </c>
      <c r="G8">
        <v>0.1</v>
      </c>
      <c r="H8">
        <v>0</v>
      </c>
      <c r="I8" s="2">
        <f t="shared" si="1"/>
        <v>27</v>
      </c>
      <c r="K8" s="1">
        <v>0.64652777777777781</v>
      </c>
      <c r="L8" s="2">
        <v>25.9</v>
      </c>
      <c r="M8">
        <v>0.1</v>
      </c>
      <c r="N8">
        <v>-0.1</v>
      </c>
      <c r="O8" s="2">
        <f t="shared" si="2"/>
        <v>25.9</v>
      </c>
    </row>
    <row r="9" spans="2:18">
      <c r="B9" s="21"/>
      <c r="C9" s="12">
        <f t="shared" si="0"/>
        <v>26.200000000000003</v>
      </c>
      <c r="D9">
        <v>7</v>
      </c>
      <c r="E9" s="1">
        <v>0.62986111111111109</v>
      </c>
      <c r="F9" s="2">
        <v>25.6</v>
      </c>
      <c r="G9">
        <v>0</v>
      </c>
      <c r="H9">
        <v>0</v>
      </c>
      <c r="I9" s="2">
        <f t="shared" si="1"/>
        <v>25.6</v>
      </c>
      <c r="K9" s="1">
        <v>0.65</v>
      </c>
      <c r="L9" s="2">
        <v>26.8</v>
      </c>
      <c r="M9">
        <v>0.1</v>
      </c>
      <c r="N9">
        <v>-0.1</v>
      </c>
      <c r="O9" s="2">
        <f t="shared" si="2"/>
        <v>26.8</v>
      </c>
    </row>
    <row r="10" spans="2:18">
      <c r="B10" s="16"/>
      <c r="C10" s="11"/>
    </row>
    <row r="11" spans="2:18">
      <c r="B11" s="21" t="s">
        <v>41</v>
      </c>
      <c r="C11" s="12">
        <f t="shared" si="0"/>
        <v>25.900000000000002</v>
      </c>
      <c r="D11">
        <v>11</v>
      </c>
      <c r="E11" s="1">
        <v>0.65486111111111112</v>
      </c>
      <c r="F11" s="2">
        <v>26</v>
      </c>
      <c r="G11">
        <v>0.1</v>
      </c>
      <c r="H11">
        <v>0.1</v>
      </c>
      <c r="I11" s="2">
        <f>+F11+G11+H11</f>
        <v>26.200000000000003</v>
      </c>
      <c r="K11" s="1">
        <v>0.62361111111111112</v>
      </c>
      <c r="L11" s="2">
        <v>25.8</v>
      </c>
      <c r="M11">
        <v>0</v>
      </c>
      <c r="N11">
        <v>-0.2</v>
      </c>
      <c r="O11" s="2">
        <f>+L11+M11+N11</f>
        <v>25.6</v>
      </c>
    </row>
    <row r="12" spans="2:18">
      <c r="B12" s="21"/>
      <c r="C12" s="12">
        <f t="shared" si="0"/>
        <v>25.700000000000003</v>
      </c>
      <c r="D12">
        <v>12</v>
      </c>
      <c r="E12" s="1">
        <v>0.64861111111111114</v>
      </c>
      <c r="F12" s="2">
        <v>25.6</v>
      </c>
      <c r="G12">
        <v>0.1</v>
      </c>
      <c r="H12">
        <v>0.1</v>
      </c>
      <c r="I12" s="2">
        <f t="shared" ref="I12:I17" si="3">+F12+G12+H12</f>
        <v>25.800000000000004</v>
      </c>
      <c r="K12" s="1">
        <v>0.63055555555555554</v>
      </c>
      <c r="L12" s="2">
        <v>25.8</v>
      </c>
      <c r="M12">
        <v>0</v>
      </c>
      <c r="N12">
        <v>-0.2</v>
      </c>
      <c r="O12" s="2">
        <f t="shared" ref="O12:O17" si="4">+L12+M12+N12</f>
        <v>25.6</v>
      </c>
    </row>
    <row r="13" spans="2:18">
      <c r="B13" s="21"/>
      <c r="C13" s="12">
        <f t="shared" si="0"/>
        <v>26.650000000000002</v>
      </c>
      <c r="D13">
        <v>13</v>
      </c>
      <c r="E13" s="1">
        <v>0.64374999999999993</v>
      </c>
      <c r="F13" s="2">
        <v>27</v>
      </c>
      <c r="G13">
        <v>0.1</v>
      </c>
      <c r="H13">
        <v>0.1</v>
      </c>
      <c r="I13" s="2">
        <f t="shared" si="3"/>
        <v>27.200000000000003</v>
      </c>
      <c r="K13" s="1">
        <v>0.63750000000000007</v>
      </c>
      <c r="L13" s="2">
        <v>26.2</v>
      </c>
      <c r="M13">
        <v>0.1</v>
      </c>
      <c r="N13">
        <v>-0.2</v>
      </c>
      <c r="O13" s="2">
        <f t="shared" si="4"/>
        <v>26.1</v>
      </c>
    </row>
    <row r="14" spans="2:18">
      <c r="B14" s="21"/>
      <c r="C14" s="12">
        <f t="shared" si="0"/>
        <v>27.35</v>
      </c>
      <c r="D14">
        <v>14</v>
      </c>
      <c r="E14" s="1">
        <v>0.63958333333333328</v>
      </c>
      <c r="F14" s="2">
        <v>27.4</v>
      </c>
      <c r="G14">
        <v>0.1</v>
      </c>
      <c r="H14">
        <v>0.1</v>
      </c>
      <c r="I14" s="2">
        <f t="shared" si="3"/>
        <v>27.6</v>
      </c>
      <c r="K14" s="1">
        <v>0.64166666666666672</v>
      </c>
      <c r="L14" s="2">
        <v>27.2</v>
      </c>
      <c r="M14">
        <v>0.1</v>
      </c>
      <c r="N14">
        <v>-0.2</v>
      </c>
      <c r="O14" s="2">
        <f t="shared" si="4"/>
        <v>27.1</v>
      </c>
    </row>
    <row r="15" spans="2:18">
      <c r="B15" s="21"/>
      <c r="C15" s="12">
        <f t="shared" si="0"/>
        <v>26.050000000000004</v>
      </c>
      <c r="D15">
        <v>15</v>
      </c>
      <c r="E15" s="1">
        <v>0.63472222222222219</v>
      </c>
      <c r="F15" s="2">
        <v>25.8</v>
      </c>
      <c r="G15">
        <v>0.1</v>
      </c>
      <c r="H15">
        <v>0.1</v>
      </c>
      <c r="I15" s="2">
        <f t="shared" si="3"/>
        <v>26.000000000000004</v>
      </c>
      <c r="K15" s="1">
        <v>0.64652777777777781</v>
      </c>
      <c r="L15" s="2">
        <v>26.2</v>
      </c>
      <c r="M15">
        <v>0.1</v>
      </c>
      <c r="N15">
        <v>-0.2</v>
      </c>
      <c r="O15" s="2">
        <f t="shared" si="4"/>
        <v>26.1</v>
      </c>
    </row>
    <row r="16" spans="2:18">
      <c r="B16" s="21"/>
      <c r="C16" s="12">
        <f t="shared" si="0"/>
        <v>25.900000000000002</v>
      </c>
      <c r="D16">
        <v>16</v>
      </c>
      <c r="E16" s="1">
        <v>0.62986111111111109</v>
      </c>
      <c r="F16" s="2">
        <v>26</v>
      </c>
      <c r="G16">
        <v>0</v>
      </c>
      <c r="H16">
        <v>0.1</v>
      </c>
      <c r="I16" s="2">
        <f t="shared" si="3"/>
        <v>26.1</v>
      </c>
      <c r="K16" s="1">
        <v>0.65138888888888891</v>
      </c>
      <c r="L16" s="2">
        <v>25.8</v>
      </c>
      <c r="M16">
        <v>0.1</v>
      </c>
      <c r="N16">
        <v>-0.2</v>
      </c>
      <c r="O16" s="2">
        <f t="shared" si="4"/>
        <v>25.700000000000003</v>
      </c>
    </row>
    <row r="17" spans="2:15">
      <c r="B17" s="21"/>
      <c r="C17" s="12">
        <f t="shared" si="0"/>
        <v>25.700000000000003</v>
      </c>
      <c r="D17">
        <v>17</v>
      </c>
      <c r="E17" s="1">
        <v>0.62569444444444444</v>
      </c>
      <c r="F17" s="2">
        <v>25.6</v>
      </c>
      <c r="G17">
        <v>0</v>
      </c>
      <c r="H17">
        <v>0.1</v>
      </c>
      <c r="I17" s="2">
        <f t="shared" si="3"/>
        <v>25.700000000000003</v>
      </c>
      <c r="K17" s="1">
        <v>0.65555555555555556</v>
      </c>
      <c r="L17" s="2">
        <v>25.8</v>
      </c>
      <c r="M17">
        <v>0.1</v>
      </c>
      <c r="N17">
        <v>-0.2</v>
      </c>
      <c r="O17" s="2">
        <f t="shared" si="4"/>
        <v>25.700000000000003</v>
      </c>
    </row>
    <row r="18" spans="2:15">
      <c r="B18" s="16"/>
      <c r="C18" s="12"/>
      <c r="I18" s="2"/>
      <c r="O18" s="2"/>
    </row>
    <row r="19" spans="2:15">
      <c r="B19" s="21" t="s">
        <v>42</v>
      </c>
      <c r="C19" s="12">
        <f t="shared" si="0"/>
        <v>26.75</v>
      </c>
      <c r="D19">
        <v>21</v>
      </c>
      <c r="E19" s="1">
        <v>0.62708333333333333</v>
      </c>
      <c r="F19" s="2">
        <v>26.9</v>
      </c>
      <c r="G19">
        <v>0</v>
      </c>
      <c r="H19">
        <v>-0.1</v>
      </c>
      <c r="I19" s="2">
        <f>+F19+G19+H19</f>
        <v>26.799999999999997</v>
      </c>
      <c r="K19" s="1">
        <v>0.62708333333333333</v>
      </c>
      <c r="L19" s="2">
        <v>26.8</v>
      </c>
      <c r="M19">
        <v>0</v>
      </c>
      <c r="N19">
        <v>-0.1</v>
      </c>
      <c r="O19" s="2">
        <f>+L19+M19+N19</f>
        <v>26.7</v>
      </c>
    </row>
    <row r="20" spans="2:15">
      <c r="B20" s="21"/>
      <c r="C20" s="12">
        <f t="shared" si="0"/>
        <v>27.2</v>
      </c>
      <c r="D20">
        <v>22</v>
      </c>
      <c r="E20" s="1">
        <v>0.66180555555555554</v>
      </c>
      <c r="F20" s="2">
        <v>27.1</v>
      </c>
      <c r="G20">
        <v>0.2</v>
      </c>
      <c r="H20">
        <v>-0.1</v>
      </c>
      <c r="I20" s="2">
        <f t="shared" ref="I20:I25" si="5">+F20+G20+H20</f>
        <v>27.2</v>
      </c>
      <c r="K20" s="1">
        <v>0.63541666666666663</v>
      </c>
      <c r="L20" s="2">
        <v>27.2</v>
      </c>
      <c r="M20">
        <v>0.1</v>
      </c>
      <c r="N20">
        <v>-0.1</v>
      </c>
      <c r="O20" s="2">
        <f t="shared" ref="O20:O25" si="6">+L20+M20+N20</f>
        <v>27.2</v>
      </c>
    </row>
    <row r="21" spans="2:15">
      <c r="B21" s="21"/>
      <c r="C21" s="12">
        <f t="shared" si="0"/>
        <v>26.349999999999998</v>
      </c>
      <c r="D21">
        <v>23</v>
      </c>
      <c r="E21" s="1">
        <v>0.65833333333333333</v>
      </c>
      <c r="F21" s="2">
        <v>26.2</v>
      </c>
      <c r="G21">
        <v>0.2</v>
      </c>
      <c r="H21">
        <v>-0.1</v>
      </c>
      <c r="I21" s="2">
        <f t="shared" si="5"/>
        <v>26.299999999999997</v>
      </c>
      <c r="K21" s="1">
        <v>0.64027777777777783</v>
      </c>
      <c r="L21" s="2">
        <v>26.4</v>
      </c>
      <c r="M21">
        <v>0.1</v>
      </c>
      <c r="N21">
        <v>-0.1</v>
      </c>
      <c r="O21" s="2">
        <f t="shared" si="6"/>
        <v>26.4</v>
      </c>
    </row>
    <row r="22" spans="2:15">
      <c r="B22" s="21"/>
      <c r="C22" s="12">
        <f t="shared" si="0"/>
        <v>26.6</v>
      </c>
      <c r="D22">
        <v>24</v>
      </c>
      <c r="E22" s="1">
        <v>0.65</v>
      </c>
      <c r="F22" s="2">
        <v>26.4</v>
      </c>
      <c r="G22">
        <v>0.1</v>
      </c>
      <c r="H22">
        <v>-0.1</v>
      </c>
      <c r="I22" s="2">
        <f t="shared" si="5"/>
        <v>26.4</v>
      </c>
      <c r="K22" s="1">
        <v>0.65208333333333335</v>
      </c>
      <c r="L22" s="2">
        <v>26.8</v>
      </c>
      <c r="M22">
        <v>0.1</v>
      </c>
      <c r="N22">
        <v>-0.1</v>
      </c>
      <c r="O22" s="2">
        <f t="shared" si="6"/>
        <v>26.8</v>
      </c>
    </row>
    <row r="23" spans="2:15">
      <c r="B23" s="21"/>
      <c r="C23" s="12">
        <f t="shared" si="0"/>
        <v>26.6</v>
      </c>
      <c r="D23">
        <v>25</v>
      </c>
      <c r="E23" s="1">
        <v>0.64652777777777781</v>
      </c>
      <c r="F23" s="2">
        <v>26.4</v>
      </c>
      <c r="G23">
        <v>0.1</v>
      </c>
      <c r="H23">
        <v>-0.1</v>
      </c>
      <c r="I23" s="2">
        <f t="shared" si="5"/>
        <v>26.4</v>
      </c>
      <c r="K23" s="1">
        <v>0.65486111111111112</v>
      </c>
      <c r="L23" s="2">
        <v>26.8</v>
      </c>
      <c r="M23">
        <v>0.1</v>
      </c>
      <c r="N23">
        <v>-0.1</v>
      </c>
      <c r="O23" s="2">
        <f t="shared" si="6"/>
        <v>26.8</v>
      </c>
    </row>
    <row r="24" spans="2:15">
      <c r="B24" s="21"/>
      <c r="C24" s="12">
        <f t="shared" si="0"/>
        <v>26.45</v>
      </c>
      <c r="D24">
        <v>26</v>
      </c>
      <c r="E24" s="1">
        <v>0.64236111111111105</v>
      </c>
      <c r="F24" s="2">
        <v>26</v>
      </c>
      <c r="G24">
        <v>0.1</v>
      </c>
      <c r="H24">
        <v>-0.1</v>
      </c>
      <c r="I24" s="2">
        <f t="shared" si="5"/>
        <v>26</v>
      </c>
      <c r="K24" s="1">
        <v>0.65833333333333333</v>
      </c>
      <c r="L24" s="2">
        <v>26.8</v>
      </c>
      <c r="M24">
        <v>0.2</v>
      </c>
      <c r="N24">
        <v>-0.1</v>
      </c>
      <c r="O24" s="2">
        <f t="shared" si="6"/>
        <v>26.9</v>
      </c>
    </row>
    <row r="25" spans="2:15">
      <c r="B25" s="21"/>
      <c r="C25" s="12">
        <f t="shared" si="0"/>
        <v>26.4</v>
      </c>
      <c r="D25">
        <v>27</v>
      </c>
      <c r="E25" s="1">
        <v>0.63750000000000007</v>
      </c>
      <c r="F25" s="2">
        <v>26.1</v>
      </c>
      <c r="G25">
        <v>0.1</v>
      </c>
      <c r="H25">
        <v>-0.1</v>
      </c>
      <c r="I25" s="2">
        <f t="shared" si="5"/>
        <v>26.1</v>
      </c>
      <c r="K25" s="1">
        <v>0.66111111111111109</v>
      </c>
      <c r="L25" s="2">
        <v>26.6</v>
      </c>
      <c r="M25">
        <v>0.2</v>
      </c>
      <c r="N25">
        <v>-0.1</v>
      </c>
      <c r="O25" s="2">
        <f t="shared" si="6"/>
        <v>26.7</v>
      </c>
    </row>
    <row r="26" spans="2:15">
      <c r="B26" s="16"/>
      <c r="C26" s="12"/>
      <c r="I26" s="2"/>
      <c r="O26" s="2"/>
    </row>
    <row r="27" spans="2:15">
      <c r="B27" s="21" t="s">
        <v>43</v>
      </c>
      <c r="C27" s="12">
        <f t="shared" si="0"/>
        <v>26.4</v>
      </c>
      <c r="D27">
        <v>31</v>
      </c>
      <c r="E27" s="1">
        <v>0.65555555555555556</v>
      </c>
      <c r="F27" s="2">
        <v>26.2</v>
      </c>
      <c r="G27">
        <v>0.1</v>
      </c>
      <c r="H27">
        <v>0</v>
      </c>
      <c r="I27" s="2">
        <f>+F27+G27+H27</f>
        <v>26.3</v>
      </c>
      <c r="K27" s="1">
        <v>0.63194444444444442</v>
      </c>
      <c r="L27" s="2">
        <v>26.1</v>
      </c>
      <c r="M27">
        <v>0</v>
      </c>
      <c r="N27">
        <v>0.4</v>
      </c>
      <c r="O27" s="2">
        <f>+L27+M27+N27</f>
        <v>26.5</v>
      </c>
    </row>
    <row r="28" spans="2:15">
      <c r="B28" s="21"/>
      <c r="C28" s="12">
        <f t="shared" si="0"/>
        <v>26.700000000000003</v>
      </c>
      <c r="D28">
        <v>32</v>
      </c>
      <c r="E28" s="1">
        <v>0.65138888888888891</v>
      </c>
      <c r="F28" s="2">
        <v>26.6</v>
      </c>
      <c r="G28">
        <v>0.1</v>
      </c>
      <c r="H28">
        <v>0</v>
      </c>
      <c r="I28" s="2">
        <f t="shared" ref="I28:I33" si="7">+F28+G28+H28</f>
        <v>26.700000000000003</v>
      </c>
      <c r="K28" s="1">
        <v>0.63541666666666663</v>
      </c>
      <c r="L28" s="2">
        <v>26.2</v>
      </c>
      <c r="M28">
        <v>0.1</v>
      </c>
      <c r="N28">
        <v>0.4</v>
      </c>
      <c r="O28" s="2">
        <f t="shared" ref="O28:O33" si="8">+L28+M28+N28</f>
        <v>26.7</v>
      </c>
    </row>
    <row r="29" spans="2:15">
      <c r="B29" s="21"/>
      <c r="C29" s="12">
        <f t="shared" si="0"/>
        <v>25.700000000000003</v>
      </c>
      <c r="D29">
        <v>33</v>
      </c>
      <c r="E29" s="1">
        <v>0.6479166666666667</v>
      </c>
      <c r="F29" s="2">
        <v>25.2</v>
      </c>
      <c r="G29">
        <v>0.1</v>
      </c>
      <c r="H29">
        <v>0</v>
      </c>
      <c r="I29" s="2">
        <f t="shared" si="7"/>
        <v>25.3</v>
      </c>
      <c r="K29" s="1">
        <v>0.63680555555555551</v>
      </c>
      <c r="L29" s="5">
        <v>25.6</v>
      </c>
      <c r="M29">
        <v>0.1</v>
      </c>
      <c r="N29">
        <v>0.4</v>
      </c>
      <c r="O29" s="2">
        <f t="shared" si="8"/>
        <v>26.1</v>
      </c>
    </row>
    <row r="30" spans="2:15">
      <c r="B30" s="21"/>
      <c r="C30" s="12">
        <f t="shared" si="0"/>
        <v>26.700000000000003</v>
      </c>
      <c r="D30">
        <v>34</v>
      </c>
      <c r="E30" s="1">
        <v>0.64444444444444449</v>
      </c>
      <c r="F30" s="2">
        <v>26.6</v>
      </c>
      <c r="G30">
        <v>0.1</v>
      </c>
      <c r="H30">
        <v>0</v>
      </c>
      <c r="I30" s="2">
        <f t="shared" si="7"/>
        <v>26.700000000000003</v>
      </c>
      <c r="K30" s="1">
        <v>0.63958333333333328</v>
      </c>
      <c r="L30" s="2">
        <v>26.2</v>
      </c>
      <c r="M30">
        <v>0.1</v>
      </c>
      <c r="N30">
        <v>0.4</v>
      </c>
      <c r="O30" s="2">
        <f t="shared" si="8"/>
        <v>26.7</v>
      </c>
    </row>
    <row r="31" spans="2:15">
      <c r="B31" s="21"/>
      <c r="C31" s="12">
        <f t="shared" si="0"/>
        <v>25.85</v>
      </c>
      <c r="D31">
        <v>35</v>
      </c>
      <c r="E31" s="1">
        <v>0.63750000000000007</v>
      </c>
      <c r="F31" s="2">
        <v>25.2</v>
      </c>
      <c r="G31">
        <v>0.1</v>
      </c>
      <c r="H31">
        <v>0</v>
      </c>
      <c r="I31" s="2">
        <f t="shared" si="7"/>
        <v>25.3</v>
      </c>
      <c r="K31" s="1">
        <v>0.64583333333333337</v>
      </c>
      <c r="L31" s="2">
        <v>25.9</v>
      </c>
      <c r="M31">
        <v>0.1</v>
      </c>
      <c r="N31">
        <v>0.4</v>
      </c>
      <c r="O31" s="2">
        <f t="shared" si="8"/>
        <v>26.4</v>
      </c>
    </row>
    <row r="32" spans="2:15">
      <c r="B32" s="21"/>
      <c r="C32" s="12">
        <f t="shared" si="0"/>
        <v>25.65</v>
      </c>
      <c r="D32">
        <v>36</v>
      </c>
      <c r="E32" s="1">
        <v>0.63263888888888886</v>
      </c>
      <c r="F32" s="2">
        <v>26.3</v>
      </c>
      <c r="G32">
        <v>0.1</v>
      </c>
      <c r="H32">
        <v>0</v>
      </c>
      <c r="I32" s="2">
        <f t="shared" si="7"/>
        <v>26.400000000000002</v>
      </c>
      <c r="K32" s="1">
        <v>0.64930555555555558</v>
      </c>
      <c r="L32" s="2">
        <v>24.4</v>
      </c>
      <c r="M32">
        <v>0.1</v>
      </c>
      <c r="N32">
        <v>0.4</v>
      </c>
      <c r="O32" s="2">
        <f t="shared" si="8"/>
        <v>24.9</v>
      </c>
    </row>
    <row r="33" spans="2:15">
      <c r="B33" s="21"/>
      <c r="C33" s="12">
        <f t="shared" si="0"/>
        <v>25.85</v>
      </c>
      <c r="D33">
        <v>37</v>
      </c>
      <c r="E33" s="1">
        <v>0.62777777777777777</v>
      </c>
      <c r="F33" s="2">
        <v>26.4</v>
      </c>
      <c r="G33">
        <v>0</v>
      </c>
      <c r="H33">
        <v>0</v>
      </c>
      <c r="I33" s="2">
        <f t="shared" si="7"/>
        <v>26.4</v>
      </c>
      <c r="K33" s="1">
        <v>0.65347222222222223</v>
      </c>
      <c r="L33" s="2">
        <v>24.8</v>
      </c>
      <c r="M33">
        <v>0.1</v>
      </c>
      <c r="N33">
        <v>0.4</v>
      </c>
      <c r="O33" s="2">
        <f t="shared" si="8"/>
        <v>25.3</v>
      </c>
    </row>
    <row r="34" spans="2:15">
      <c r="C34" s="11"/>
    </row>
    <row r="35" spans="2:15">
      <c r="B35" t="s">
        <v>32</v>
      </c>
      <c r="C35" s="12">
        <f t="shared" si="0"/>
        <v>26.1</v>
      </c>
      <c r="D35" t="s">
        <v>32</v>
      </c>
      <c r="E35" s="1">
        <v>0.62013888888888891</v>
      </c>
      <c r="F35" s="2">
        <v>26.1</v>
      </c>
      <c r="G35">
        <v>0</v>
      </c>
      <c r="I35" s="2">
        <f>+F35+G35</f>
        <v>26.1</v>
      </c>
    </row>
    <row r="36" spans="2:15">
      <c r="B36" t="s">
        <v>33</v>
      </c>
      <c r="C36" s="12">
        <f t="shared" si="0"/>
        <v>26.099999999999998</v>
      </c>
      <c r="D36" t="s">
        <v>34</v>
      </c>
      <c r="E36" s="1">
        <v>0.67013888888888884</v>
      </c>
      <c r="F36" s="2">
        <v>25.9</v>
      </c>
      <c r="G36">
        <v>0.2</v>
      </c>
      <c r="I36" s="2">
        <f>+F36+G36</f>
        <v>26.099999999999998</v>
      </c>
    </row>
  </sheetData>
  <mergeCells count="4">
    <mergeCell ref="B3:B9"/>
    <mergeCell ref="B11:B17"/>
    <mergeCell ref="B19:B25"/>
    <mergeCell ref="B27:B33"/>
  </mergeCells>
  <phoneticPr fontId="2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6"/>
  <sheetViews>
    <sheetView workbookViewId="0">
      <selection activeCell="C3" sqref="C3:C35"/>
    </sheetView>
  </sheetViews>
  <sheetFormatPr defaultRowHeight="13.5"/>
  <cols>
    <col min="1" max="2" width="4.25" customWidth="1"/>
    <col min="3" max="3" width="8" customWidth="1"/>
    <col min="4" max="4" width="4.625" customWidth="1"/>
    <col min="5" max="15" width="6.625" customWidth="1"/>
    <col min="18" max="18" width="11.375" customWidth="1"/>
  </cols>
  <sheetData>
    <row r="1" spans="2:19">
      <c r="E1" t="s">
        <v>21</v>
      </c>
      <c r="K1" t="s">
        <v>22</v>
      </c>
    </row>
    <row r="2" spans="2:19">
      <c r="C2" s="11" t="s">
        <v>38</v>
      </c>
      <c r="E2" t="s">
        <v>19</v>
      </c>
      <c r="F2" t="s">
        <v>9</v>
      </c>
      <c r="G2" t="s">
        <v>17</v>
      </c>
      <c r="H2" t="s">
        <v>35</v>
      </c>
      <c r="I2" t="s">
        <v>46</v>
      </c>
      <c r="K2" t="s">
        <v>19</v>
      </c>
      <c r="L2" t="s">
        <v>11</v>
      </c>
      <c r="M2" t="s">
        <v>17</v>
      </c>
      <c r="N2" t="s">
        <v>35</v>
      </c>
      <c r="O2" t="s">
        <v>46</v>
      </c>
      <c r="R2" t="s">
        <v>49</v>
      </c>
      <c r="S2">
        <v>0</v>
      </c>
    </row>
    <row r="3" spans="2:19">
      <c r="B3" s="21" t="s">
        <v>40</v>
      </c>
      <c r="C3" s="12">
        <f>AVERAGE(I3,O3)</f>
        <v>19.350000000000001</v>
      </c>
      <c r="D3">
        <v>1</v>
      </c>
      <c r="E3" s="1">
        <v>0.66597222222222219</v>
      </c>
      <c r="F3" s="2">
        <v>18.2</v>
      </c>
      <c r="G3">
        <v>0.7</v>
      </c>
      <c r="H3">
        <v>-0.1</v>
      </c>
      <c r="I3" s="2">
        <f>+F3+G3+H3</f>
        <v>18.799999999999997</v>
      </c>
      <c r="K3" s="1">
        <v>0.625</v>
      </c>
      <c r="L3" s="2">
        <v>19.3</v>
      </c>
      <c r="M3">
        <v>0.1</v>
      </c>
      <c r="N3">
        <v>0.5</v>
      </c>
      <c r="O3" s="2">
        <f>+L3+M3+N3</f>
        <v>19.900000000000002</v>
      </c>
      <c r="R3" t="s">
        <v>50</v>
      </c>
      <c r="S3">
        <v>0.1</v>
      </c>
    </row>
    <row r="4" spans="2:19">
      <c r="B4" s="21"/>
      <c r="C4" s="12">
        <f t="shared" ref="C4:C36" si="0">AVERAGE(I4,O4)</f>
        <v>19.600000000000001</v>
      </c>
      <c r="D4">
        <v>2</v>
      </c>
      <c r="E4" s="1">
        <v>0.66180555555555554</v>
      </c>
      <c r="F4" s="2">
        <v>18</v>
      </c>
      <c r="G4">
        <v>0.7</v>
      </c>
      <c r="H4">
        <v>-0.1</v>
      </c>
      <c r="I4" s="2">
        <f t="shared" ref="I4:I9" si="1">+F4+G4+H4</f>
        <v>18.599999999999998</v>
      </c>
      <c r="K4" s="1">
        <v>0.62916666666666665</v>
      </c>
      <c r="L4" s="2">
        <v>20</v>
      </c>
      <c r="M4">
        <v>0.1</v>
      </c>
      <c r="N4">
        <v>0.5</v>
      </c>
      <c r="O4" s="2">
        <f t="shared" ref="O4:O9" si="2">+L4+M4+N4</f>
        <v>20.6</v>
      </c>
      <c r="R4" t="s">
        <v>51</v>
      </c>
      <c r="S4">
        <v>0.2</v>
      </c>
    </row>
    <row r="5" spans="2:19">
      <c r="B5" s="21"/>
      <c r="C5" s="12">
        <f t="shared" si="0"/>
        <v>19.8</v>
      </c>
      <c r="D5">
        <v>3</v>
      </c>
      <c r="E5" s="1">
        <v>0.65625</v>
      </c>
      <c r="F5" s="2">
        <v>18.600000000000001</v>
      </c>
      <c r="G5">
        <v>0.6</v>
      </c>
      <c r="H5">
        <v>-0.1</v>
      </c>
      <c r="I5" s="2">
        <f t="shared" si="1"/>
        <v>19.100000000000001</v>
      </c>
      <c r="K5" s="1">
        <v>0.63124999999999998</v>
      </c>
      <c r="L5" s="2">
        <v>19.8</v>
      </c>
      <c r="M5">
        <v>0.2</v>
      </c>
      <c r="N5">
        <v>0.5</v>
      </c>
      <c r="O5" s="2">
        <f t="shared" si="2"/>
        <v>20.5</v>
      </c>
      <c r="R5" t="s">
        <v>52</v>
      </c>
      <c r="S5">
        <v>0.3</v>
      </c>
    </row>
    <row r="6" spans="2:19">
      <c r="B6" s="21"/>
      <c r="C6" s="12">
        <v>20.399999999999999</v>
      </c>
      <c r="D6">
        <v>4</v>
      </c>
      <c r="E6" s="1">
        <v>0.6479166666666667</v>
      </c>
      <c r="F6" s="17">
        <v>22.2</v>
      </c>
      <c r="G6">
        <v>0.4</v>
      </c>
      <c r="H6">
        <v>-0.1</v>
      </c>
      <c r="I6" s="2">
        <f t="shared" si="1"/>
        <v>22.499999999999996</v>
      </c>
      <c r="K6" s="1">
        <v>0.63611111111111118</v>
      </c>
      <c r="L6" s="2">
        <v>19.600000000000001</v>
      </c>
      <c r="M6">
        <v>0.3</v>
      </c>
      <c r="N6">
        <v>0.5</v>
      </c>
      <c r="O6" s="2">
        <f t="shared" si="2"/>
        <v>20.400000000000002</v>
      </c>
      <c r="R6" t="s">
        <v>53</v>
      </c>
      <c r="S6">
        <v>0.4</v>
      </c>
    </row>
    <row r="7" spans="2:19">
      <c r="B7" s="21"/>
      <c r="C7" s="12">
        <f t="shared" si="0"/>
        <v>20.25</v>
      </c>
      <c r="D7">
        <v>5</v>
      </c>
      <c r="E7" s="1">
        <v>0.64097222222222217</v>
      </c>
      <c r="F7" s="2">
        <v>19.7</v>
      </c>
      <c r="G7">
        <v>0.3</v>
      </c>
      <c r="H7">
        <v>-0.1</v>
      </c>
      <c r="I7" s="2">
        <f t="shared" si="1"/>
        <v>19.899999999999999</v>
      </c>
      <c r="K7" s="1">
        <v>0.64236111111111105</v>
      </c>
      <c r="L7" s="2">
        <v>19.7</v>
      </c>
      <c r="M7">
        <v>0.4</v>
      </c>
      <c r="N7">
        <v>0.5</v>
      </c>
      <c r="O7" s="2">
        <f t="shared" si="2"/>
        <v>20.599999999999998</v>
      </c>
      <c r="R7" t="s">
        <v>54</v>
      </c>
      <c r="S7">
        <v>0.5</v>
      </c>
    </row>
    <row r="8" spans="2:19">
      <c r="B8" s="21"/>
      <c r="C8" s="12">
        <f t="shared" si="0"/>
        <v>19.95</v>
      </c>
      <c r="D8">
        <v>6</v>
      </c>
      <c r="E8" s="1">
        <v>0.63611111111111118</v>
      </c>
      <c r="F8" s="2">
        <v>20</v>
      </c>
      <c r="G8">
        <v>0.3</v>
      </c>
      <c r="H8">
        <v>-0.1</v>
      </c>
      <c r="I8" s="2">
        <f t="shared" si="1"/>
        <v>20.2</v>
      </c>
      <c r="K8" s="1">
        <v>0.64652777777777781</v>
      </c>
      <c r="L8" s="2">
        <v>18.8</v>
      </c>
      <c r="M8">
        <v>0.4</v>
      </c>
      <c r="N8">
        <v>0.5</v>
      </c>
      <c r="O8" s="2">
        <f t="shared" si="2"/>
        <v>19.7</v>
      </c>
      <c r="R8" t="s">
        <v>55</v>
      </c>
      <c r="S8">
        <v>0.6</v>
      </c>
    </row>
    <row r="9" spans="2:19">
      <c r="B9" s="21"/>
      <c r="C9" s="12">
        <f t="shared" si="0"/>
        <v>19.949999999999996</v>
      </c>
      <c r="D9">
        <v>7</v>
      </c>
      <c r="E9" s="1">
        <v>0.62986111111111109</v>
      </c>
      <c r="F9" s="2">
        <v>19.399999999999999</v>
      </c>
      <c r="G9">
        <v>0.2</v>
      </c>
      <c r="H9">
        <v>-0.1</v>
      </c>
      <c r="I9" s="2">
        <f t="shared" si="1"/>
        <v>19.499999999999996</v>
      </c>
      <c r="K9" s="1">
        <v>0.65</v>
      </c>
      <c r="L9" s="2">
        <v>19.399999999999999</v>
      </c>
      <c r="M9">
        <v>0.5</v>
      </c>
      <c r="N9">
        <v>0.5</v>
      </c>
      <c r="O9" s="2">
        <f t="shared" si="2"/>
        <v>20.399999999999999</v>
      </c>
      <c r="R9" t="s">
        <v>56</v>
      </c>
      <c r="S9">
        <v>0.7</v>
      </c>
    </row>
    <row r="10" spans="2:19">
      <c r="B10" s="16"/>
      <c r="C10" s="11"/>
      <c r="R10" t="s">
        <v>57</v>
      </c>
      <c r="S10">
        <v>0.8</v>
      </c>
    </row>
    <row r="11" spans="2:19">
      <c r="B11" s="21" t="s">
        <v>41</v>
      </c>
      <c r="C11" s="12">
        <f t="shared" si="0"/>
        <v>20.149999999999999</v>
      </c>
      <c r="D11">
        <v>11</v>
      </c>
      <c r="E11" s="1">
        <v>0.65486111111111112</v>
      </c>
      <c r="F11" s="2">
        <v>19.2</v>
      </c>
      <c r="G11">
        <v>0.6</v>
      </c>
      <c r="H11">
        <v>0.3</v>
      </c>
      <c r="I11" s="2">
        <f>+F11+G11+H11</f>
        <v>20.100000000000001</v>
      </c>
      <c r="K11" s="1">
        <v>0.62361111111111112</v>
      </c>
      <c r="L11" s="2">
        <v>20.2</v>
      </c>
      <c r="M11">
        <v>0.1</v>
      </c>
      <c r="N11">
        <v>-0.1</v>
      </c>
      <c r="O11" s="2">
        <f>+L11+M11+N11</f>
        <v>20.2</v>
      </c>
    </row>
    <row r="12" spans="2:19">
      <c r="B12" s="21"/>
      <c r="C12" s="12">
        <f t="shared" si="0"/>
        <v>19.549999999999997</v>
      </c>
      <c r="D12">
        <v>12</v>
      </c>
      <c r="E12" s="1">
        <v>0.64861111111111114</v>
      </c>
      <c r="F12" s="2">
        <v>19.2</v>
      </c>
      <c r="G12">
        <v>0.5</v>
      </c>
      <c r="H12">
        <v>0.3</v>
      </c>
      <c r="I12" s="2">
        <f t="shared" ref="I12:I17" si="3">+F12+G12+H12</f>
        <v>20</v>
      </c>
      <c r="K12" s="1">
        <v>0.63055555555555554</v>
      </c>
      <c r="L12" s="2">
        <v>19</v>
      </c>
      <c r="M12">
        <v>0.2</v>
      </c>
      <c r="N12">
        <v>-0.1</v>
      </c>
      <c r="O12" s="2">
        <f t="shared" ref="O12:O17" si="4">+L12+M12+N12</f>
        <v>19.099999999999998</v>
      </c>
    </row>
    <row r="13" spans="2:19">
      <c r="B13" s="21"/>
      <c r="C13" s="12">
        <f t="shared" si="0"/>
        <v>19.849999999999998</v>
      </c>
      <c r="D13">
        <v>13</v>
      </c>
      <c r="E13" s="1">
        <v>0.64374999999999993</v>
      </c>
      <c r="F13" s="2">
        <v>19.399999999999999</v>
      </c>
      <c r="G13">
        <v>0.4</v>
      </c>
      <c r="H13">
        <v>0.3</v>
      </c>
      <c r="I13" s="2">
        <f t="shared" si="3"/>
        <v>20.099999999999998</v>
      </c>
      <c r="K13" s="1">
        <v>0.63750000000000007</v>
      </c>
      <c r="L13" s="2">
        <v>19.399999999999999</v>
      </c>
      <c r="M13">
        <v>0.3</v>
      </c>
      <c r="N13">
        <v>-0.1</v>
      </c>
      <c r="O13" s="2">
        <f t="shared" si="4"/>
        <v>19.599999999999998</v>
      </c>
    </row>
    <row r="14" spans="2:19">
      <c r="B14" s="21"/>
      <c r="C14" s="12">
        <f t="shared" si="0"/>
        <v>20.149999999999999</v>
      </c>
      <c r="D14">
        <v>14</v>
      </c>
      <c r="E14" s="1">
        <v>0.63958333333333328</v>
      </c>
      <c r="F14" s="2">
        <v>19.8</v>
      </c>
      <c r="G14">
        <v>0.3</v>
      </c>
      <c r="H14">
        <v>0.3</v>
      </c>
      <c r="I14" s="2">
        <f t="shared" si="3"/>
        <v>20.400000000000002</v>
      </c>
      <c r="K14" s="1">
        <v>0.64166666666666672</v>
      </c>
      <c r="L14" s="2">
        <v>19.7</v>
      </c>
      <c r="M14">
        <v>0.3</v>
      </c>
      <c r="N14">
        <v>-0.1</v>
      </c>
      <c r="O14" s="2">
        <f t="shared" si="4"/>
        <v>19.899999999999999</v>
      </c>
    </row>
    <row r="15" spans="2:19">
      <c r="B15" s="21"/>
      <c r="C15" s="12">
        <f t="shared" si="0"/>
        <v>19.449999999999996</v>
      </c>
      <c r="D15">
        <v>15</v>
      </c>
      <c r="E15" s="1">
        <v>0.63472222222222219</v>
      </c>
      <c r="F15" s="2">
        <v>19.2</v>
      </c>
      <c r="G15">
        <v>0.2</v>
      </c>
      <c r="H15">
        <v>0.3</v>
      </c>
      <c r="I15" s="2">
        <f t="shared" si="3"/>
        <v>19.7</v>
      </c>
      <c r="K15" s="1">
        <v>0.64652777777777781</v>
      </c>
      <c r="L15" s="2">
        <v>18.899999999999999</v>
      </c>
      <c r="M15">
        <v>0.4</v>
      </c>
      <c r="N15">
        <v>-0.1</v>
      </c>
      <c r="O15" s="2">
        <f t="shared" si="4"/>
        <v>19.199999999999996</v>
      </c>
    </row>
    <row r="16" spans="2:19">
      <c r="B16" s="21"/>
      <c r="C16" s="12">
        <f t="shared" si="0"/>
        <v>19.049999999999997</v>
      </c>
      <c r="D16">
        <v>16</v>
      </c>
      <c r="E16" s="1">
        <v>0.62986111111111109</v>
      </c>
      <c r="F16" s="2">
        <v>19</v>
      </c>
      <c r="G16">
        <v>0.2</v>
      </c>
      <c r="H16">
        <v>0.3</v>
      </c>
      <c r="I16" s="2">
        <f t="shared" si="3"/>
        <v>19.5</v>
      </c>
      <c r="K16" s="1">
        <v>0.65138888888888891</v>
      </c>
      <c r="L16" s="2">
        <v>18.2</v>
      </c>
      <c r="M16">
        <v>0.5</v>
      </c>
      <c r="N16">
        <v>-0.1</v>
      </c>
      <c r="O16" s="2">
        <f t="shared" si="4"/>
        <v>18.599999999999998</v>
      </c>
    </row>
    <row r="17" spans="2:15">
      <c r="B17" s="21"/>
      <c r="C17" s="12">
        <f t="shared" si="0"/>
        <v>19.75</v>
      </c>
      <c r="D17">
        <v>17</v>
      </c>
      <c r="E17" s="1">
        <v>0.62569444444444444</v>
      </c>
      <c r="F17" s="2">
        <v>19.7</v>
      </c>
      <c r="G17">
        <v>0.1</v>
      </c>
      <c r="H17">
        <v>0.3</v>
      </c>
      <c r="I17" s="2">
        <f t="shared" si="3"/>
        <v>20.100000000000001</v>
      </c>
      <c r="K17" s="1">
        <v>0.65555555555555556</v>
      </c>
      <c r="L17" s="2">
        <v>18.899999999999999</v>
      </c>
      <c r="M17">
        <v>0.6</v>
      </c>
      <c r="N17">
        <v>-0.1</v>
      </c>
      <c r="O17" s="2">
        <f t="shared" si="4"/>
        <v>19.399999999999999</v>
      </c>
    </row>
    <row r="18" spans="2:15">
      <c r="B18" s="16"/>
      <c r="C18" s="12"/>
      <c r="I18" s="2"/>
      <c r="O18" s="2"/>
    </row>
    <row r="19" spans="2:15">
      <c r="B19" s="21" t="s">
        <v>42</v>
      </c>
      <c r="C19" s="12">
        <f t="shared" si="0"/>
        <v>19.5</v>
      </c>
      <c r="D19">
        <v>21</v>
      </c>
      <c r="E19" s="1">
        <v>0.62708333333333333</v>
      </c>
      <c r="F19" s="2">
        <v>19.8</v>
      </c>
      <c r="G19">
        <v>0.1</v>
      </c>
      <c r="H19">
        <v>0</v>
      </c>
      <c r="I19" s="2">
        <f>+F19+G19+H19</f>
        <v>19.900000000000002</v>
      </c>
      <c r="K19" s="1">
        <v>0.62708333333333333</v>
      </c>
      <c r="L19" s="2">
        <v>19.399999999999999</v>
      </c>
      <c r="M19">
        <v>0.1</v>
      </c>
      <c r="N19">
        <v>-0.4</v>
      </c>
      <c r="O19" s="2">
        <f>+L19+M19+N19</f>
        <v>19.100000000000001</v>
      </c>
    </row>
    <row r="20" spans="2:15">
      <c r="B20" s="21"/>
      <c r="C20" s="12">
        <f t="shared" si="0"/>
        <v>19.350000000000001</v>
      </c>
      <c r="D20">
        <v>22</v>
      </c>
      <c r="E20" s="1">
        <v>0.66180555555555554</v>
      </c>
      <c r="F20" s="2">
        <v>18.8</v>
      </c>
      <c r="G20">
        <v>0.7</v>
      </c>
      <c r="H20">
        <v>0</v>
      </c>
      <c r="I20" s="2">
        <f t="shared" ref="I20:I25" si="5">+F20+G20+H20</f>
        <v>19.5</v>
      </c>
      <c r="K20" s="1">
        <v>0.63541666666666663</v>
      </c>
      <c r="L20" s="2">
        <v>19.399999999999999</v>
      </c>
      <c r="M20">
        <v>0.2</v>
      </c>
      <c r="N20">
        <v>-0.4</v>
      </c>
      <c r="O20" s="2">
        <f t="shared" ref="O20:O25" si="6">+L20+M20+N20</f>
        <v>19.2</v>
      </c>
    </row>
    <row r="21" spans="2:15">
      <c r="B21" s="21"/>
      <c r="C21" s="12">
        <f t="shared" si="0"/>
        <v>19.25</v>
      </c>
      <c r="D21">
        <v>23</v>
      </c>
      <c r="E21" s="1">
        <v>0.65833333333333333</v>
      </c>
      <c r="F21" s="2">
        <v>18.600000000000001</v>
      </c>
      <c r="G21">
        <v>0.6</v>
      </c>
      <c r="H21">
        <v>0</v>
      </c>
      <c r="I21" s="2">
        <f t="shared" si="5"/>
        <v>19.200000000000003</v>
      </c>
      <c r="K21" s="1">
        <v>0.64027777777777783</v>
      </c>
      <c r="L21" s="2">
        <v>19.399999999999999</v>
      </c>
      <c r="M21">
        <v>0.3</v>
      </c>
      <c r="N21">
        <v>-0.4</v>
      </c>
      <c r="O21" s="2">
        <f t="shared" si="6"/>
        <v>19.3</v>
      </c>
    </row>
    <row r="22" spans="2:15">
      <c r="B22" s="21"/>
      <c r="C22" s="12">
        <f t="shared" si="0"/>
        <v>19.3</v>
      </c>
      <c r="D22">
        <v>24</v>
      </c>
      <c r="E22" s="1">
        <v>0.65</v>
      </c>
      <c r="F22" s="2">
        <v>18.399999999999999</v>
      </c>
      <c r="G22">
        <v>0.5</v>
      </c>
      <c r="H22">
        <v>0</v>
      </c>
      <c r="I22" s="2">
        <f t="shared" si="5"/>
        <v>18.899999999999999</v>
      </c>
      <c r="K22" s="1">
        <v>0.65208333333333335</v>
      </c>
      <c r="L22" s="2">
        <v>19.600000000000001</v>
      </c>
      <c r="M22">
        <v>0.5</v>
      </c>
      <c r="N22">
        <v>-0.4</v>
      </c>
      <c r="O22" s="2">
        <f t="shared" si="6"/>
        <v>19.700000000000003</v>
      </c>
    </row>
    <row r="23" spans="2:15">
      <c r="B23" s="21"/>
      <c r="C23" s="12">
        <f t="shared" si="0"/>
        <v>19.200000000000003</v>
      </c>
      <c r="D23">
        <v>25</v>
      </c>
      <c r="E23" s="1">
        <v>0.64652777777777781</v>
      </c>
      <c r="F23" s="2">
        <v>19.2</v>
      </c>
      <c r="G23">
        <v>0.4</v>
      </c>
      <c r="H23">
        <v>0</v>
      </c>
      <c r="I23" s="2">
        <f t="shared" si="5"/>
        <v>19.599999999999998</v>
      </c>
      <c r="K23" s="1">
        <v>0.65486111111111112</v>
      </c>
      <c r="L23" s="2">
        <v>18.600000000000001</v>
      </c>
      <c r="M23">
        <v>0.6</v>
      </c>
      <c r="N23">
        <v>-0.4</v>
      </c>
      <c r="O23" s="2">
        <f t="shared" si="6"/>
        <v>18.800000000000004</v>
      </c>
    </row>
    <row r="24" spans="2:15">
      <c r="B24" s="21"/>
      <c r="C24" s="12">
        <f t="shared" si="0"/>
        <v>18.899999999999999</v>
      </c>
      <c r="D24">
        <v>26</v>
      </c>
      <c r="E24" s="1">
        <v>0.64236111111111105</v>
      </c>
      <c r="F24" s="2">
        <v>19</v>
      </c>
      <c r="G24">
        <v>0.4</v>
      </c>
      <c r="H24">
        <v>0</v>
      </c>
      <c r="I24" s="2">
        <f t="shared" si="5"/>
        <v>19.399999999999999</v>
      </c>
      <c r="K24" s="1">
        <v>0.65833333333333333</v>
      </c>
      <c r="L24" s="2">
        <v>18.2</v>
      </c>
      <c r="M24">
        <v>0.6</v>
      </c>
      <c r="N24">
        <v>-0.4</v>
      </c>
      <c r="O24" s="2">
        <f t="shared" si="6"/>
        <v>18.400000000000002</v>
      </c>
    </row>
    <row r="25" spans="2:15">
      <c r="B25" s="21"/>
      <c r="C25" s="12">
        <f t="shared" si="0"/>
        <v>18.95</v>
      </c>
      <c r="D25">
        <v>27</v>
      </c>
      <c r="E25" s="1">
        <v>0.63750000000000007</v>
      </c>
      <c r="F25" s="2">
        <v>18.899999999999999</v>
      </c>
      <c r="G25">
        <v>0.3</v>
      </c>
      <c r="H25">
        <v>0</v>
      </c>
      <c r="I25" s="2">
        <f t="shared" si="5"/>
        <v>19.2</v>
      </c>
      <c r="K25" s="1">
        <v>0.66111111111111109</v>
      </c>
      <c r="L25" s="2">
        <v>18.399999999999999</v>
      </c>
      <c r="M25">
        <v>0.7</v>
      </c>
      <c r="N25">
        <v>-0.4</v>
      </c>
      <c r="O25" s="2">
        <f t="shared" si="6"/>
        <v>18.7</v>
      </c>
    </row>
    <row r="26" spans="2:15">
      <c r="B26" s="16"/>
      <c r="C26" s="12"/>
      <c r="I26" s="2"/>
      <c r="O26" s="2"/>
    </row>
    <row r="27" spans="2:15">
      <c r="B27" s="21" t="s">
        <v>43</v>
      </c>
      <c r="C27" s="12">
        <f t="shared" si="0"/>
        <v>18.75</v>
      </c>
      <c r="D27">
        <v>31</v>
      </c>
      <c r="E27" s="1">
        <v>0.65555555555555556</v>
      </c>
      <c r="F27" s="2">
        <v>18</v>
      </c>
      <c r="G27">
        <v>0.6</v>
      </c>
      <c r="H27">
        <v>0.1</v>
      </c>
      <c r="I27" s="2">
        <f>+F27+G27+H27</f>
        <v>18.700000000000003</v>
      </c>
      <c r="K27" s="1">
        <v>0.63194444444444442</v>
      </c>
      <c r="L27" s="2">
        <v>18.899999999999999</v>
      </c>
      <c r="M27">
        <v>0.2</v>
      </c>
      <c r="N27">
        <v>-0.3</v>
      </c>
      <c r="O27" s="2">
        <f>+L27+M27+N27</f>
        <v>18.799999999999997</v>
      </c>
    </row>
    <row r="28" spans="2:15">
      <c r="B28" s="21"/>
      <c r="C28" s="12">
        <f t="shared" si="0"/>
        <v>19.149999999999999</v>
      </c>
      <c r="D28">
        <v>32</v>
      </c>
      <c r="E28" s="1">
        <v>0.65138888888888891</v>
      </c>
      <c r="F28" s="2">
        <v>18.399999999999999</v>
      </c>
      <c r="G28">
        <v>0.5</v>
      </c>
      <c r="H28">
        <v>0.1</v>
      </c>
      <c r="I28" s="2">
        <f t="shared" ref="I28:I33" si="7">+F28+G28+H28</f>
        <v>19</v>
      </c>
      <c r="K28" s="1">
        <v>0.63541666666666663</v>
      </c>
      <c r="L28" s="6">
        <v>19.399999999999999</v>
      </c>
      <c r="M28">
        <v>0.2</v>
      </c>
      <c r="N28">
        <v>-0.3</v>
      </c>
      <c r="O28" s="2">
        <f t="shared" ref="O28:O33" si="8">+L28+M28+N28</f>
        <v>19.299999999999997</v>
      </c>
    </row>
    <row r="29" spans="2:15">
      <c r="B29" s="21"/>
      <c r="C29" s="12">
        <f t="shared" si="0"/>
        <v>19.149999999999999</v>
      </c>
      <c r="D29">
        <v>33</v>
      </c>
      <c r="E29" s="1">
        <v>0.6479166666666667</v>
      </c>
      <c r="F29" s="2">
        <v>18.2</v>
      </c>
      <c r="G29">
        <v>0.4</v>
      </c>
      <c r="H29">
        <v>0.1</v>
      </c>
      <c r="I29" s="2">
        <f t="shared" si="7"/>
        <v>18.7</v>
      </c>
      <c r="K29" s="1">
        <v>0.63680555555555551</v>
      </c>
      <c r="L29" s="6">
        <v>19.600000000000001</v>
      </c>
      <c r="M29">
        <v>0.3</v>
      </c>
      <c r="N29">
        <v>-0.3</v>
      </c>
      <c r="O29" s="2">
        <f t="shared" si="8"/>
        <v>19.600000000000001</v>
      </c>
    </row>
    <row r="30" spans="2:15">
      <c r="B30" s="21"/>
      <c r="C30" s="12">
        <f t="shared" si="0"/>
        <v>19.200000000000003</v>
      </c>
      <c r="D30">
        <v>34</v>
      </c>
      <c r="E30" s="1">
        <v>0.64444444444444449</v>
      </c>
      <c r="F30" s="2">
        <v>18.8</v>
      </c>
      <c r="G30">
        <v>0.4</v>
      </c>
      <c r="H30">
        <v>0.1</v>
      </c>
      <c r="I30" s="2">
        <f t="shared" si="7"/>
        <v>19.3</v>
      </c>
      <c r="K30" s="1">
        <v>0.63958333333333328</v>
      </c>
      <c r="L30" s="6">
        <v>19.100000000000001</v>
      </c>
      <c r="M30">
        <v>0.3</v>
      </c>
      <c r="N30">
        <v>-0.3</v>
      </c>
      <c r="O30" s="2">
        <f t="shared" si="8"/>
        <v>19.100000000000001</v>
      </c>
    </row>
    <row r="31" spans="2:15">
      <c r="B31" s="21"/>
      <c r="C31" s="12">
        <f t="shared" si="0"/>
        <v>19.649999999999999</v>
      </c>
      <c r="D31">
        <v>35</v>
      </c>
      <c r="E31" s="1">
        <v>0.63750000000000007</v>
      </c>
      <c r="F31" s="2">
        <v>19.7</v>
      </c>
      <c r="G31">
        <v>0.3</v>
      </c>
      <c r="H31">
        <v>0.1</v>
      </c>
      <c r="I31" s="2">
        <f t="shared" si="7"/>
        <v>20.100000000000001</v>
      </c>
      <c r="K31" s="1">
        <v>0.64583333333333337</v>
      </c>
      <c r="L31" s="2">
        <v>19.100000000000001</v>
      </c>
      <c r="M31">
        <v>0.4</v>
      </c>
      <c r="N31">
        <v>-0.3</v>
      </c>
      <c r="O31" s="2">
        <f t="shared" si="8"/>
        <v>19.2</v>
      </c>
    </row>
    <row r="32" spans="2:15">
      <c r="B32" s="21"/>
      <c r="C32" s="12">
        <f t="shared" si="0"/>
        <v>19</v>
      </c>
      <c r="D32">
        <v>36</v>
      </c>
      <c r="E32" s="1">
        <v>0.63263888888888886</v>
      </c>
      <c r="F32" s="2">
        <v>19.100000000000001</v>
      </c>
      <c r="G32">
        <v>0.2</v>
      </c>
      <c r="H32">
        <v>0.1</v>
      </c>
      <c r="I32" s="2">
        <f t="shared" si="7"/>
        <v>19.400000000000002</v>
      </c>
      <c r="K32" s="1">
        <v>0.64930555555555558</v>
      </c>
      <c r="L32" s="2">
        <v>18.399999999999999</v>
      </c>
      <c r="M32">
        <v>0.5</v>
      </c>
      <c r="N32">
        <v>-0.3</v>
      </c>
      <c r="O32" s="2">
        <f t="shared" si="8"/>
        <v>18.599999999999998</v>
      </c>
    </row>
    <row r="33" spans="2:15">
      <c r="B33" s="21"/>
      <c r="C33" s="12">
        <f t="shared" si="0"/>
        <v>19.100000000000001</v>
      </c>
      <c r="D33">
        <v>37</v>
      </c>
      <c r="E33" s="1">
        <v>0.62777777777777777</v>
      </c>
      <c r="F33" s="2">
        <v>19.2</v>
      </c>
      <c r="G33">
        <v>0.1</v>
      </c>
      <c r="H33">
        <v>0.1</v>
      </c>
      <c r="I33" s="2">
        <f t="shared" si="7"/>
        <v>19.400000000000002</v>
      </c>
      <c r="K33" s="1">
        <v>0.65347222222222223</v>
      </c>
      <c r="L33" s="2">
        <v>18.600000000000001</v>
      </c>
      <c r="M33">
        <v>0.5</v>
      </c>
      <c r="N33">
        <v>-0.3</v>
      </c>
      <c r="O33" s="2">
        <f t="shared" si="8"/>
        <v>18.8</v>
      </c>
    </row>
    <row r="34" spans="2:15">
      <c r="C34" s="11"/>
    </row>
    <row r="35" spans="2:15">
      <c r="B35" t="s">
        <v>32</v>
      </c>
      <c r="C35" s="12">
        <f t="shared" si="0"/>
        <v>19.5</v>
      </c>
      <c r="D35" t="s">
        <v>32</v>
      </c>
      <c r="E35" s="1">
        <v>0.62013888888888891</v>
      </c>
      <c r="F35" s="2">
        <v>19.5</v>
      </c>
      <c r="G35">
        <v>0</v>
      </c>
      <c r="I35" s="2">
        <f>+F35+G35</f>
        <v>19.5</v>
      </c>
    </row>
    <row r="36" spans="2:15">
      <c r="B36" t="s">
        <v>33</v>
      </c>
      <c r="C36" s="12">
        <f t="shared" si="0"/>
        <v>19.5</v>
      </c>
      <c r="D36" t="s">
        <v>34</v>
      </c>
      <c r="E36" s="1">
        <v>0.67013888888888884</v>
      </c>
      <c r="F36" s="2">
        <v>18.7</v>
      </c>
      <c r="G36">
        <v>0.8</v>
      </c>
      <c r="I36" s="2">
        <f>+F36+G36</f>
        <v>19.5</v>
      </c>
    </row>
  </sheetData>
  <mergeCells count="4">
    <mergeCell ref="B3:B9"/>
    <mergeCell ref="B11:B17"/>
    <mergeCell ref="B19:B25"/>
    <mergeCell ref="B27:B33"/>
  </mergeCells>
  <phoneticPr fontId="2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workbookViewId="0">
      <selection activeCell="I3" sqref="I3:I35"/>
    </sheetView>
  </sheetViews>
  <sheetFormatPr defaultRowHeight="13.5"/>
  <cols>
    <col min="1" max="2" width="4.25" customWidth="1"/>
    <col min="3" max="3" width="4.625" customWidth="1"/>
    <col min="4" max="5" width="6.625" customWidth="1"/>
    <col min="6" max="6" width="8.875" customWidth="1"/>
    <col min="7" max="7" width="10.625" customWidth="1"/>
    <col min="8" max="8" width="9.375" customWidth="1"/>
    <col min="9" max="9" width="6.75" customWidth="1"/>
  </cols>
  <sheetData>
    <row r="2" spans="2:11">
      <c r="D2" t="s">
        <v>28</v>
      </c>
      <c r="E2" t="s">
        <v>29</v>
      </c>
      <c r="F2" t="s">
        <v>61</v>
      </c>
      <c r="G2" t="s">
        <v>60</v>
      </c>
      <c r="H2" t="s">
        <v>62</v>
      </c>
      <c r="I2" s="11" t="s">
        <v>59</v>
      </c>
    </row>
    <row r="3" spans="2:11">
      <c r="B3" s="21" t="s">
        <v>40</v>
      </c>
      <c r="C3">
        <v>1</v>
      </c>
      <c r="D3" s="2">
        <v>25</v>
      </c>
      <c r="E3" s="2">
        <v>19.350000000000001</v>
      </c>
      <c r="F3" s="8">
        <f>6.11*10^(7.5*D3/(D3+237.3))</f>
        <v>31.686302003674953</v>
      </c>
      <c r="G3" s="8">
        <f>6.11*10^(7.5*E3/(E3+237.3))</f>
        <v>22.464668084156269</v>
      </c>
      <c r="H3" s="18">
        <f>+G3-0.000662*1013.3*(D3-E3)</f>
        <v>18.67462209415627</v>
      </c>
      <c r="I3" s="19">
        <f>+H3/F3</f>
        <v>0.589359468075208</v>
      </c>
    </row>
    <row r="4" spans="2:11">
      <c r="B4" s="21"/>
      <c r="C4">
        <v>2</v>
      </c>
      <c r="D4" s="2">
        <v>25.45</v>
      </c>
      <c r="E4" s="2">
        <v>19.600000000000001</v>
      </c>
      <c r="F4" s="8">
        <f t="shared" ref="F4:G33" si="0">6.11*10^(7.5*D4/(D4+237.3))</f>
        <v>32.545594516626139</v>
      </c>
      <c r="G4" s="8">
        <f t="shared" si="0"/>
        <v>22.816461612385993</v>
      </c>
      <c r="H4" s="18">
        <f t="shared" ref="H4:H35" si="1">+G4-0.000662*1013.3*(D4-E4)</f>
        <v>18.892254702385994</v>
      </c>
      <c r="I4" s="19">
        <f t="shared" ref="I4:I35" si="2">+H4/F4</f>
        <v>0.58048577643080868</v>
      </c>
    </row>
    <row r="5" spans="2:11">
      <c r="B5" s="21"/>
      <c r="C5">
        <v>3</v>
      </c>
      <c r="D5" s="2">
        <v>25.6</v>
      </c>
      <c r="E5" s="2">
        <v>19.8</v>
      </c>
      <c r="F5" s="8">
        <f t="shared" si="0"/>
        <v>32.836504507024117</v>
      </c>
      <c r="G5" s="8">
        <f t="shared" si="0"/>
        <v>23.101356185795673</v>
      </c>
      <c r="H5" s="18">
        <f t="shared" si="1"/>
        <v>19.210689505795674</v>
      </c>
      <c r="I5" s="19">
        <f t="shared" si="2"/>
        <v>0.58504063676102558</v>
      </c>
      <c r="K5" t="s">
        <v>45</v>
      </c>
    </row>
    <row r="6" spans="2:11">
      <c r="B6" s="21"/>
      <c r="C6">
        <v>4</v>
      </c>
      <c r="D6" s="2">
        <v>24.7</v>
      </c>
      <c r="E6" s="2">
        <v>20.399999999999999</v>
      </c>
      <c r="F6" s="8">
        <f t="shared" si="0"/>
        <v>31.124492511913825</v>
      </c>
      <c r="G6" s="8">
        <f t="shared" si="0"/>
        <v>23.974791045823761</v>
      </c>
      <c r="H6" s="18">
        <f t="shared" si="1"/>
        <v>21.09033126582376</v>
      </c>
      <c r="I6" s="19">
        <f t="shared" si="2"/>
        <v>0.67761205287928172</v>
      </c>
    </row>
    <row r="7" spans="2:11">
      <c r="B7" s="21"/>
      <c r="C7">
        <v>5</v>
      </c>
      <c r="D7" s="2">
        <v>26.5</v>
      </c>
      <c r="E7" s="2">
        <v>20.25</v>
      </c>
      <c r="F7" s="8">
        <f t="shared" si="0"/>
        <v>34.630031433325861</v>
      </c>
      <c r="G7" s="8">
        <f t="shared" si="0"/>
        <v>23.753769195512849</v>
      </c>
      <c r="H7" s="18">
        <f t="shared" si="1"/>
        <v>19.561240445512848</v>
      </c>
      <c r="I7" s="19">
        <f t="shared" si="2"/>
        <v>0.56486349090310917</v>
      </c>
    </row>
    <row r="8" spans="2:11">
      <c r="B8" s="21"/>
      <c r="C8">
        <v>6</v>
      </c>
      <c r="D8" s="2">
        <v>26.45</v>
      </c>
      <c r="E8" s="2">
        <v>19.95</v>
      </c>
      <c r="F8" s="8">
        <f t="shared" si="0"/>
        <v>34.52819785826297</v>
      </c>
      <c r="G8" s="8">
        <f t="shared" si="0"/>
        <v>23.317063922570565</v>
      </c>
      <c r="H8" s="18">
        <f t="shared" si="1"/>
        <v>18.956834022570565</v>
      </c>
      <c r="I8" s="19">
        <f t="shared" si="2"/>
        <v>0.54902471598395308</v>
      </c>
    </row>
    <row r="9" spans="2:11">
      <c r="B9" s="21"/>
      <c r="C9">
        <v>7</v>
      </c>
      <c r="D9" s="2">
        <v>26.200000000000003</v>
      </c>
      <c r="E9" s="2">
        <v>19.949999999999996</v>
      </c>
      <c r="F9" s="8">
        <f t="shared" si="0"/>
        <v>34.022933830699429</v>
      </c>
      <c r="G9" s="8">
        <f t="shared" si="0"/>
        <v>23.317063922570561</v>
      </c>
      <c r="H9" s="18">
        <f t="shared" si="1"/>
        <v>19.124535172570557</v>
      </c>
      <c r="I9" s="19">
        <f t="shared" si="2"/>
        <v>0.56210717358284334</v>
      </c>
    </row>
    <row r="10" spans="2:11">
      <c r="B10" s="16"/>
      <c r="F10" s="8"/>
      <c r="G10" s="8"/>
      <c r="H10" s="18"/>
      <c r="I10" s="19"/>
    </row>
    <row r="11" spans="2:11">
      <c r="B11" s="21" t="s">
        <v>41</v>
      </c>
      <c r="C11">
        <v>11</v>
      </c>
      <c r="D11" s="2">
        <v>25.900000000000002</v>
      </c>
      <c r="E11" s="2">
        <v>20.149999999999999</v>
      </c>
      <c r="F11" s="8">
        <f t="shared" si="0"/>
        <v>33.425131547133688</v>
      </c>
      <c r="G11" s="8">
        <f t="shared" si="0"/>
        <v>23.607412904376009</v>
      </c>
      <c r="H11" s="18">
        <f t="shared" si="1"/>
        <v>19.750286454376006</v>
      </c>
      <c r="I11" s="19">
        <f t="shared" si="2"/>
        <v>0.59088133808914378</v>
      </c>
    </row>
    <row r="12" spans="2:11">
      <c r="B12" s="21"/>
      <c r="C12">
        <v>12</v>
      </c>
      <c r="D12" s="2">
        <v>25.700000000000003</v>
      </c>
      <c r="E12" s="2">
        <v>19.549999999999997</v>
      </c>
      <c r="F12" s="8">
        <f t="shared" si="0"/>
        <v>33.031701410196639</v>
      </c>
      <c r="G12" s="8">
        <f t="shared" si="0"/>
        <v>22.745719962235</v>
      </c>
      <c r="H12" s="18">
        <f t="shared" si="1"/>
        <v>18.620271672234995</v>
      </c>
      <c r="I12" s="19">
        <f t="shared" si="2"/>
        <v>0.56370913023835512</v>
      </c>
    </row>
    <row r="13" spans="2:11">
      <c r="B13" s="21"/>
      <c r="C13">
        <v>13</v>
      </c>
      <c r="D13" s="2">
        <v>26.650000000000002</v>
      </c>
      <c r="E13" s="2">
        <v>19.849999999999998</v>
      </c>
      <c r="F13" s="8">
        <f t="shared" si="0"/>
        <v>34.937103841820026</v>
      </c>
      <c r="G13" s="8">
        <f t="shared" si="0"/>
        <v>23.17306404089442</v>
      </c>
      <c r="H13" s="18">
        <f t="shared" si="1"/>
        <v>18.611592760894418</v>
      </c>
      <c r="I13" s="19">
        <f t="shared" si="2"/>
        <v>0.53271710343134326</v>
      </c>
    </row>
    <row r="14" spans="2:11">
      <c r="B14" s="21"/>
      <c r="C14">
        <v>14</v>
      </c>
      <c r="D14" s="2">
        <v>27.35</v>
      </c>
      <c r="E14" s="2">
        <v>20.149999999999999</v>
      </c>
      <c r="F14" s="8">
        <f t="shared" si="0"/>
        <v>36.401686489542044</v>
      </c>
      <c r="G14" s="8">
        <f t="shared" si="0"/>
        <v>23.607412904376009</v>
      </c>
      <c r="H14" s="18">
        <f t="shared" si="1"/>
        <v>18.777619784376007</v>
      </c>
      <c r="I14" s="19">
        <f t="shared" si="2"/>
        <v>0.51584477520761818</v>
      </c>
    </row>
    <row r="15" spans="2:11">
      <c r="B15" s="21"/>
      <c r="C15">
        <v>15</v>
      </c>
      <c r="D15" s="2">
        <v>26.050000000000004</v>
      </c>
      <c r="E15" s="2">
        <v>19.449999999999996</v>
      </c>
      <c r="F15" s="8">
        <f t="shared" si="0"/>
        <v>33.722878307726056</v>
      </c>
      <c r="G15" s="8">
        <f t="shared" si="0"/>
        <v>22.604811959202387</v>
      </c>
      <c r="H15" s="18">
        <f t="shared" si="1"/>
        <v>18.17750159920238</v>
      </c>
      <c r="I15" s="19">
        <f t="shared" si="2"/>
        <v>0.5390258041834417</v>
      </c>
    </row>
    <row r="16" spans="2:11">
      <c r="B16" s="21"/>
      <c r="C16">
        <v>16</v>
      </c>
      <c r="D16" s="2">
        <v>25.900000000000002</v>
      </c>
      <c r="E16" s="2">
        <v>19.049999999999997</v>
      </c>
      <c r="F16" s="8">
        <f t="shared" si="0"/>
        <v>33.425131547133688</v>
      </c>
      <c r="G16" s="8">
        <f t="shared" si="0"/>
        <v>22.048786184297953</v>
      </c>
      <c r="H16" s="18">
        <f t="shared" si="1"/>
        <v>17.45377467429795</v>
      </c>
      <c r="I16" s="19">
        <f t="shared" si="2"/>
        <v>0.52217519771570409</v>
      </c>
    </row>
    <row r="17" spans="2:9">
      <c r="B17" s="21"/>
      <c r="C17">
        <v>17</v>
      </c>
      <c r="D17" s="2">
        <v>25.700000000000003</v>
      </c>
      <c r="E17" s="2">
        <v>19.75</v>
      </c>
      <c r="F17" s="8">
        <f t="shared" si="0"/>
        <v>33.031701410196639</v>
      </c>
      <c r="G17" s="8">
        <f t="shared" si="0"/>
        <v>23.029842459919312</v>
      </c>
      <c r="H17" s="18">
        <f t="shared" si="1"/>
        <v>19.03855508991931</v>
      </c>
      <c r="I17" s="19">
        <f t="shared" si="2"/>
        <v>0.5763722205372761</v>
      </c>
    </row>
    <row r="18" spans="2:9">
      <c r="B18" s="16"/>
      <c r="F18" s="8"/>
      <c r="G18" s="8"/>
      <c r="H18" s="18"/>
      <c r="I18" s="19"/>
    </row>
    <row r="19" spans="2:9">
      <c r="B19" s="21" t="s">
        <v>42</v>
      </c>
      <c r="C19">
        <v>21</v>
      </c>
      <c r="D19" s="2">
        <v>26.75</v>
      </c>
      <c r="E19" s="2">
        <v>19.5</v>
      </c>
      <c r="F19" s="8">
        <f t="shared" si="0"/>
        <v>35.143134179084669</v>
      </c>
      <c r="G19" s="8">
        <f t="shared" si="0"/>
        <v>22.675170224794993</v>
      </c>
      <c r="H19" s="18">
        <f t="shared" si="1"/>
        <v>17.811836874794992</v>
      </c>
      <c r="I19" s="19">
        <f t="shared" si="2"/>
        <v>0.50683689121261277</v>
      </c>
    </row>
    <row r="20" spans="2:9">
      <c r="B20" s="21"/>
      <c r="C20">
        <v>22</v>
      </c>
      <c r="D20" s="2">
        <v>27.2</v>
      </c>
      <c r="E20" s="2">
        <v>19.350000000000001</v>
      </c>
      <c r="F20" s="8">
        <f t="shared" si="0"/>
        <v>36.083424775039887</v>
      </c>
      <c r="G20" s="8">
        <f t="shared" si="0"/>
        <v>22.464668084156269</v>
      </c>
      <c r="H20" s="18">
        <f t="shared" si="1"/>
        <v>17.19885197415627</v>
      </c>
      <c r="I20" s="19">
        <f t="shared" si="2"/>
        <v>0.47664134104180961</v>
      </c>
    </row>
    <row r="21" spans="2:9">
      <c r="B21" s="21"/>
      <c r="C21">
        <v>23</v>
      </c>
      <c r="D21" s="2">
        <v>26.349999999999998</v>
      </c>
      <c r="E21" s="2">
        <v>19.25</v>
      </c>
      <c r="F21" s="8">
        <f t="shared" si="0"/>
        <v>34.325313164058159</v>
      </c>
      <c r="G21" s="8">
        <f t="shared" si="0"/>
        <v>22.32528482637791</v>
      </c>
      <c r="H21" s="18">
        <f t="shared" si="1"/>
        <v>17.562572166377912</v>
      </c>
      <c r="I21" s="19">
        <f t="shared" si="2"/>
        <v>0.51165074831036306</v>
      </c>
    </row>
    <row r="22" spans="2:9">
      <c r="B22" s="21"/>
      <c r="C22">
        <v>24</v>
      </c>
      <c r="D22" s="2">
        <v>26.6</v>
      </c>
      <c r="E22" s="2">
        <v>19.3</v>
      </c>
      <c r="F22" s="8">
        <f t="shared" si="0"/>
        <v>34.834483859610714</v>
      </c>
      <c r="G22" s="8">
        <f t="shared" si="0"/>
        <v>22.394881597023602</v>
      </c>
      <c r="H22" s="18">
        <f t="shared" si="1"/>
        <v>17.498008017023601</v>
      </c>
      <c r="I22" s="19">
        <f t="shared" si="2"/>
        <v>0.50231856707117428</v>
      </c>
    </row>
    <row r="23" spans="2:9">
      <c r="B23" s="21"/>
      <c r="C23">
        <v>25</v>
      </c>
      <c r="D23" s="2">
        <v>26.6</v>
      </c>
      <c r="E23" s="2">
        <v>19.200000000000003</v>
      </c>
      <c r="F23" s="8">
        <f t="shared" si="0"/>
        <v>34.834483859610714</v>
      </c>
      <c r="G23" s="8">
        <f t="shared" si="0"/>
        <v>22.255877335397294</v>
      </c>
      <c r="H23" s="18">
        <f t="shared" si="1"/>
        <v>17.291923295397297</v>
      </c>
      <c r="I23" s="19">
        <f t="shared" si="2"/>
        <v>0.49640245467930233</v>
      </c>
    </row>
    <row r="24" spans="2:9">
      <c r="B24" s="21"/>
      <c r="C24">
        <v>26</v>
      </c>
      <c r="D24" s="2">
        <v>26.45</v>
      </c>
      <c r="E24" s="2">
        <v>18.899999999999999</v>
      </c>
      <c r="F24" s="8">
        <f t="shared" si="0"/>
        <v>34.52819785826297</v>
      </c>
      <c r="G24" s="8">
        <f t="shared" si="0"/>
        <v>21.843382901771843</v>
      </c>
      <c r="H24" s="18">
        <f t="shared" si="1"/>
        <v>16.778808171771843</v>
      </c>
      <c r="I24" s="19">
        <f t="shared" si="2"/>
        <v>0.48594508872569186</v>
      </c>
    </row>
    <row r="25" spans="2:9">
      <c r="B25" s="21"/>
      <c r="C25">
        <v>27</v>
      </c>
      <c r="D25" s="2">
        <v>26.4</v>
      </c>
      <c r="E25" s="2">
        <v>18.95</v>
      </c>
      <c r="F25" s="8">
        <f t="shared" si="0"/>
        <v>34.426625289535309</v>
      </c>
      <c r="G25" s="8">
        <f t="shared" si="0"/>
        <v>21.911663843006298</v>
      </c>
      <c r="H25" s="18">
        <f t="shared" si="1"/>
        <v>16.914169573006298</v>
      </c>
      <c r="I25" s="19">
        <f t="shared" si="2"/>
        <v>0.49131070590725928</v>
      </c>
    </row>
    <row r="26" spans="2:9">
      <c r="B26" s="16"/>
      <c r="F26" s="8"/>
      <c r="G26" s="8"/>
      <c r="H26" s="18"/>
      <c r="I26" s="19"/>
    </row>
    <row r="27" spans="2:9">
      <c r="B27" s="21" t="s">
        <v>43</v>
      </c>
      <c r="C27">
        <v>31</v>
      </c>
      <c r="D27" s="2">
        <v>26.4</v>
      </c>
      <c r="E27" s="2">
        <v>18.75</v>
      </c>
      <c r="F27" s="8">
        <f t="shared" si="0"/>
        <v>34.426625289535309</v>
      </c>
      <c r="G27" s="8">
        <f t="shared" si="0"/>
        <v>21.63965582361088</v>
      </c>
      <c r="H27" s="18">
        <f t="shared" si="1"/>
        <v>16.50800063361088</v>
      </c>
      <c r="I27" s="19">
        <f t="shared" si="2"/>
        <v>0.47951260092370518</v>
      </c>
    </row>
    <row r="28" spans="2:9">
      <c r="B28" s="21"/>
      <c r="C28">
        <v>32</v>
      </c>
      <c r="D28" s="2">
        <v>26.700000000000003</v>
      </c>
      <c r="E28" s="2">
        <v>19.149999999999999</v>
      </c>
      <c r="F28" s="8">
        <f t="shared" si="0"/>
        <v>35.039987092341534</v>
      </c>
      <c r="G28" s="8">
        <f t="shared" si="0"/>
        <v>22.186658688064998</v>
      </c>
      <c r="H28" s="18">
        <f t="shared" si="1"/>
        <v>17.122083958064994</v>
      </c>
      <c r="I28" s="19">
        <f t="shared" si="2"/>
        <v>0.48864412857638462</v>
      </c>
    </row>
    <row r="29" spans="2:9">
      <c r="B29" s="21"/>
      <c r="C29">
        <v>33</v>
      </c>
      <c r="D29" s="2">
        <v>25.700000000000003</v>
      </c>
      <c r="E29" s="2">
        <v>19.149999999999999</v>
      </c>
      <c r="F29" s="8">
        <f t="shared" si="0"/>
        <v>33.031701410196639</v>
      </c>
      <c r="G29" s="8">
        <f t="shared" si="0"/>
        <v>22.186658688064998</v>
      </c>
      <c r="H29" s="18">
        <f t="shared" si="1"/>
        <v>17.792888558064995</v>
      </c>
      <c r="I29" s="19">
        <f t="shared" si="2"/>
        <v>0.53866097713551209</v>
      </c>
    </row>
    <row r="30" spans="2:9">
      <c r="B30" s="21"/>
      <c r="C30">
        <v>34</v>
      </c>
      <c r="D30" s="2">
        <v>26.700000000000003</v>
      </c>
      <c r="E30" s="2">
        <v>19.200000000000003</v>
      </c>
      <c r="F30" s="8">
        <f t="shared" si="0"/>
        <v>35.039987092341534</v>
      </c>
      <c r="G30" s="8">
        <f t="shared" si="0"/>
        <v>22.255877335397294</v>
      </c>
      <c r="H30" s="18">
        <f t="shared" si="1"/>
        <v>17.224842835397293</v>
      </c>
      <c r="I30" s="19">
        <f t="shared" si="2"/>
        <v>0.49157674601889384</v>
      </c>
    </row>
    <row r="31" spans="2:9">
      <c r="B31" s="21"/>
      <c r="C31">
        <v>35</v>
      </c>
      <c r="D31" s="2">
        <v>25.85</v>
      </c>
      <c r="E31" s="2">
        <v>19.649999999999999</v>
      </c>
      <c r="F31" s="8">
        <f t="shared" si="0"/>
        <v>33.326393095484498</v>
      </c>
      <c r="G31" s="8">
        <f t="shared" si="0"/>
        <v>22.887395616923037</v>
      </c>
      <c r="H31" s="18">
        <f t="shared" si="1"/>
        <v>18.728407096923036</v>
      </c>
      <c r="I31" s="19">
        <f t="shared" si="2"/>
        <v>0.56196921890897966</v>
      </c>
    </row>
    <row r="32" spans="2:9">
      <c r="B32" s="21"/>
      <c r="C32">
        <v>36</v>
      </c>
      <c r="D32" s="2">
        <v>25.65</v>
      </c>
      <c r="E32" s="2">
        <v>19</v>
      </c>
      <c r="F32" s="8">
        <f t="shared" si="0"/>
        <v>32.933976902743801</v>
      </c>
      <c r="G32" s="8">
        <f t="shared" si="0"/>
        <v>21.980131459846106</v>
      </c>
      <c r="H32" s="18">
        <f t="shared" si="1"/>
        <v>17.519280869846106</v>
      </c>
      <c r="I32" s="19">
        <f t="shared" si="2"/>
        <v>0.53195157455723296</v>
      </c>
    </row>
    <row r="33" spans="2:9">
      <c r="B33" s="21"/>
      <c r="C33">
        <v>37</v>
      </c>
      <c r="D33" s="2">
        <v>25.85</v>
      </c>
      <c r="E33" s="2">
        <v>19.100000000000001</v>
      </c>
      <c r="F33" s="8">
        <f t="shared" si="0"/>
        <v>33.326393095484498</v>
      </c>
      <c r="G33" s="8">
        <f t="shared" si="0"/>
        <v>22.117628449168404</v>
      </c>
      <c r="H33" s="18">
        <f t="shared" si="1"/>
        <v>17.589697399168404</v>
      </c>
      <c r="I33" s="19">
        <f t="shared" si="2"/>
        <v>0.52780081387060429</v>
      </c>
    </row>
    <row r="34" spans="2:9">
      <c r="H34" s="18"/>
      <c r="I34" s="19"/>
    </row>
    <row r="35" spans="2:9">
      <c r="B35" t="s">
        <v>58</v>
      </c>
      <c r="C35" t="s">
        <v>32</v>
      </c>
      <c r="D35" s="2">
        <v>26.1</v>
      </c>
      <c r="E35" s="2">
        <v>19.5</v>
      </c>
      <c r="F35" s="8">
        <f t="shared" ref="F35" si="3">6.11*10^(7.5*D35/(D35+237.3))</f>
        <v>33.822639544711087</v>
      </c>
      <c r="G35" s="8">
        <f t="shared" ref="G35" si="4">6.11*10^(7.5*E35/(E35+237.3))</f>
        <v>22.675170224794993</v>
      </c>
      <c r="H35" s="18">
        <f t="shared" si="1"/>
        <v>18.247859864794993</v>
      </c>
      <c r="I35" s="19">
        <f t="shared" si="2"/>
        <v>0.53951613801970244</v>
      </c>
    </row>
    <row r="36" spans="2:9">
      <c r="D36" s="2"/>
      <c r="E36" s="2"/>
      <c r="H36" s="2"/>
    </row>
  </sheetData>
  <mergeCells count="4">
    <mergeCell ref="B3:B9"/>
    <mergeCell ref="B11:B17"/>
    <mergeCell ref="B19:B25"/>
    <mergeCell ref="B27:B3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13" workbookViewId="0">
      <selection activeCell="A129" sqref="A129"/>
    </sheetView>
  </sheetViews>
  <sheetFormatPr defaultRowHeight="13.5"/>
  <sheetData>
    <row r="1" spans="1:7">
      <c r="A1" t="s">
        <v>63</v>
      </c>
    </row>
    <row r="2" spans="1:7">
      <c r="A2" t="s">
        <v>13</v>
      </c>
      <c r="B2" t="s">
        <v>14</v>
      </c>
      <c r="C2" t="s">
        <v>23</v>
      </c>
      <c r="D2" t="s">
        <v>24</v>
      </c>
      <c r="F2" t="s">
        <v>25</v>
      </c>
    </row>
    <row r="3" spans="1:7">
      <c r="A3" s="1">
        <v>0.62013888888888891</v>
      </c>
      <c r="B3" s="3">
        <v>0</v>
      </c>
      <c r="C3" s="2">
        <v>26.2</v>
      </c>
      <c r="D3" s="7">
        <v>50</v>
      </c>
      <c r="E3" s="7"/>
      <c r="F3" t="s">
        <v>27</v>
      </c>
      <c r="G3">
        <v>1.6</v>
      </c>
    </row>
    <row r="4" spans="1:7">
      <c r="A4" s="1">
        <v>0.625</v>
      </c>
      <c r="B4" s="3">
        <v>7</v>
      </c>
      <c r="C4" s="2">
        <v>26.3</v>
      </c>
      <c r="D4" s="7">
        <v>51</v>
      </c>
      <c r="E4" s="7"/>
      <c r="F4" t="s">
        <v>26</v>
      </c>
      <c r="G4">
        <v>1.2</v>
      </c>
    </row>
    <row r="5" spans="1:7">
      <c r="A5" s="1">
        <v>0.63194444444444442</v>
      </c>
      <c r="B5" s="3">
        <v>17</v>
      </c>
      <c r="C5" s="2">
        <v>26</v>
      </c>
      <c r="D5" s="7">
        <v>47</v>
      </c>
      <c r="E5" s="7"/>
      <c r="F5" t="s">
        <v>27</v>
      </c>
      <c r="G5">
        <v>1.7</v>
      </c>
    </row>
    <row r="6" spans="1:7">
      <c r="A6" s="1">
        <v>0.63888888888888895</v>
      </c>
      <c r="B6" s="3">
        <v>27</v>
      </c>
      <c r="C6" s="2">
        <v>26.3</v>
      </c>
      <c r="D6" s="7">
        <v>48</v>
      </c>
      <c r="E6" s="7"/>
      <c r="F6" t="s">
        <v>27</v>
      </c>
      <c r="G6">
        <v>1.7</v>
      </c>
    </row>
    <row r="7" spans="1:7">
      <c r="A7" s="1">
        <v>0.64583333333333304</v>
      </c>
      <c r="B7" s="3">
        <v>37</v>
      </c>
      <c r="C7" s="2">
        <v>25.9</v>
      </c>
      <c r="D7" s="7">
        <v>47</v>
      </c>
      <c r="E7" s="7"/>
      <c r="F7" t="s">
        <v>27</v>
      </c>
      <c r="G7">
        <v>1.7</v>
      </c>
    </row>
    <row r="8" spans="1:7">
      <c r="A8" s="1">
        <v>0.65277777777777801</v>
      </c>
      <c r="B8" s="3">
        <v>47</v>
      </c>
      <c r="C8" s="2">
        <v>26.2</v>
      </c>
      <c r="D8" s="7">
        <v>43</v>
      </c>
      <c r="E8" s="7"/>
      <c r="F8" t="s">
        <v>27</v>
      </c>
      <c r="G8">
        <v>2.2000000000000002</v>
      </c>
    </row>
    <row r="9" spans="1:7">
      <c r="A9" s="1">
        <v>0.65972222222222199</v>
      </c>
      <c r="B9" s="3">
        <v>57</v>
      </c>
      <c r="C9" s="2">
        <v>26.1</v>
      </c>
      <c r="D9" s="7">
        <v>44</v>
      </c>
      <c r="E9" s="7"/>
      <c r="F9" t="s">
        <v>26</v>
      </c>
      <c r="G9">
        <v>1.5</v>
      </c>
    </row>
    <row r="10" spans="1:7">
      <c r="A10" s="1">
        <v>0.66666666666666696</v>
      </c>
      <c r="B10" s="3">
        <v>67</v>
      </c>
      <c r="C10" s="2">
        <v>25.6</v>
      </c>
      <c r="D10" s="7">
        <v>44</v>
      </c>
      <c r="E10" s="7"/>
      <c r="F10" t="s">
        <v>27</v>
      </c>
      <c r="G10">
        <v>2.2999999999999998</v>
      </c>
    </row>
    <row r="11" spans="1:7">
      <c r="A11" s="1">
        <v>0.67013888888888884</v>
      </c>
      <c r="B11" s="3">
        <v>72</v>
      </c>
      <c r="C11" s="2">
        <v>25.6</v>
      </c>
      <c r="D11" s="7">
        <v>45</v>
      </c>
      <c r="E11" s="7"/>
      <c r="F11" t="s">
        <v>27</v>
      </c>
      <c r="G11">
        <v>2.2000000000000002</v>
      </c>
    </row>
  </sheetData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/>
  </sheetViews>
  <sheetFormatPr defaultRowHeight="13.5"/>
  <cols>
    <col min="2" max="2" width="10.625" customWidth="1"/>
    <col min="3" max="3" width="6.75" customWidth="1"/>
    <col min="4" max="4" width="4.625" customWidth="1"/>
    <col min="5" max="5" width="85.5" customWidth="1"/>
    <col min="6" max="6" width="7.875" customWidth="1"/>
  </cols>
  <sheetData>
    <row r="1" spans="1:11">
      <c r="B1" t="s">
        <v>66</v>
      </c>
    </row>
    <row r="2" spans="1:11">
      <c r="A2">
        <v>0</v>
      </c>
      <c r="B2" t="s">
        <v>64</v>
      </c>
      <c r="C2" t="s">
        <v>65</v>
      </c>
      <c r="D2" s="9">
        <v>26.1</v>
      </c>
      <c r="E2" t="s">
        <v>68</v>
      </c>
      <c r="I2" s="4">
        <v>26.1</v>
      </c>
      <c r="J2" s="20">
        <v>53.951613801970247</v>
      </c>
    </row>
    <row r="3" spans="1:11">
      <c r="A3">
        <v>1</v>
      </c>
      <c r="B3" t="s">
        <v>64</v>
      </c>
      <c r="C3" t="s">
        <v>65</v>
      </c>
      <c r="D3" s="9">
        <v>25</v>
      </c>
      <c r="E3" t="s">
        <v>69</v>
      </c>
      <c r="I3" s="4">
        <v>25</v>
      </c>
      <c r="J3" s="20">
        <v>58.9359468075208</v>
      </c>
    </row>
    <row r="4" spans="1:11">
      <c r="A4">
        <v>2</v>
      </c>
      <c r="B4" t="s">
        <v>64</v>
      </c>
      <c r="C4" t="s">
        <v>65</v>
      </c>
      <c r="D4" s="9">
        <v>25.45</v>
      </c>
      <c r="E4" t="s">
        <v>70</v>
      </c>
      <c r="I4" s="4">
        <v>25.45</v>
      </c>
      <c r="J4" s="20">
        <v>58.048577643080868</v>
      </c>
    </row>
    <row r="5" spans="1:11">
      <c r="A5">
        <v>3</v>
      </c>
      <c r="B5" t="s">
        <v>64</v>
      </c>
      <c r="C5" t="s">
        <v>65</v>
      </c>
      <c r="D5" s="9">
        <v>25.6</v>
      </c>
      <c r="E5" t="s">
        <v>71</v>
      </c>
      <c r="I5" s="4">
        <v>25.6</v>
      </c>
      <c r="J5" s="20">
        <v>58.504063676102561</v>
      </c>
    </row>
    <row r="6" spans="1:11">
      <c r="A6">
        <v>4</v>
      </c>
      <c r="B6" t="s">
        <v>64</v>
      </c>
      <c r="C6" t="s">
        <v>65</v>
      </c>
      <c r="D6" s="9">
        <v>24.7</v>
      </c>
      <c r="E6" t="s">
        <v>72</v>
      </c>
      <c r="I6" s="4">
        <v>24.7</v>
      </c>
      <c r="J6" s="20">
        <v>67.761205287928178</v>
      </c>
    </row>
    <row r="7" spans="1:11">
      <c r="A7">
        <v>5</v>
      </c>
      <c r="B7" t="s">
        <v>64</v>
      </c>
      <c r="C7" t="s">
        <v>65</v>
      </c>
      <c r="D7" s="9">
        <v>26.5</v>
      </c>
      <c r="E7" t="s">
        <v>73</v>
      </c>
      <c r="I7" s="4">
        <v>26.5</v>
      </c>
      <c r="J7" s="20">
        <v>56.486349090310917</v>
      </c>
      <c r="K7" s="20"/>
    </row>
    <row r="8" spans="1:11">
      <c r="A8">
        <v>6</v>
      </c>
      <c r="B8" t="s">
        <v>64</v>
      </c>
      <c r="C8" t="s">
        <v>65</v>
      </c>
      <c r="D8" s="9">
        <v>26.45</v>
      </c>
      <c r="E8" t="s">
        <v>74</v>
      </c>
      <c r="I8" s="4">
        <v>26.45</v>
      </c>
      <c r="J8" s="20">
        <v>54.902471598395309</v>
      </c>
      <c r="K8" s="20"/>
    </row>
    <row r="9" spans="1:11">
      <c r="A9">
        <v>7</v>
      </c>
      <c r="B9" t="s">
        <v>64</v>
      </c>
      <c r="C9" t="s">
        <v>65</v>
      </c>
      <c r="D9" s="9">
        <v>26.200000000000003</v>
      </c>
      <c r="E9" t="s">
        <v>75</v>
      </c>
      <c r="I9" s="4">
        <v>26.200000000000003</v>
      </c>
      <c r="J9" s="20">
        <v>56.210717358284334</v>
      </c>
      <c r="K9" s="20"/>
    </row>
    <row r="10" spans="1:11">
      <c r="A10">
        <v>11</v>
      </c>
      <c r="B10" t="s">
        <v>64</v>
      </c>
      <c r="C10" t="s">
        <v>65</v>
      </c>
      <c r="D10" s="9">
        <v>25.900000000000002</v>
      </c>
      <c r="E10" t="s">
        <v>76</v>
      </c>
      <c r="I10" s="4">
        <v>25.900000000000002</v>
      </c>
      <c r="J10" s="20">
        <v>59.088133808914378</v>
      </c>
      <c r="K10" s="20"/>
    </row>
    <row r="11" spans="1:11">
      <c r="A11">
        <v>12</v>
      </c>
      <c r="B11" t="s">
        <v>64</v>
      </c>
      <c r="C11" t="s">
        <v>65</v>
      </c>
      <c r="D11" s="9">
        <v>25.700000000000003</v>
      </c>
      <c r="E11" t="s">
        <v>77</v>
      </c>
      <c r="I11" s="4">
        <v>25.700000000000003</v>
      </c>
      <c r="J11" s="20">
        <v>56.370913023835513</v>
      </c>
      <c r="K11" s="20"/>
    </row>
    <row r="12" spans="1:11">
      <c r="A12">
        <v>13</v>
      </c>
      <c r="B12" t="s">
        <v>64</v>
      </c>
      <c r="C12" t="s">
        <v>65</v>
      </c>
      <c r="D12" s="9">
        <v>26.650000000000002</v>
      </c>
      <c r="E12" t="s">
        <v>78</v>
      </c>
      <c r="I12" s="4">
        <v>26.650000000000002</v>
      </c>
      <c r="J12" s="20">
        <v>53.271710343134323</v>
      </c>
      <c r="K12" s="20"/>
    </row>
    <row r="13" spans="1:11">
      <c r="A13">
        <v>14</v>
      </c>
      <c r="B13" t="s">
        <v>64</v>
      </c>
      <c r="C13" t="s">
        <v>65</v>
      </c>
      <c r="D13" s="9">
        <v>27.35</v>
      </c>
      <c r="E13" t="s">
        <v>79</v>
      </c>
      <c r="I13" s="4">
        <v>27.35</v>
      </c>
      <c r="J13" s="20">
        <v>51.584477520761816</v>
      </c>
      <c r="K13" s="20"/>
    </row>
    <row r="14" spans="1:11">
      <c r="A14">
        <v>15</v>
      </c>
      <c r="B14" t="s">
        <v>64</v>
      </c>
      <c r="C14" t="s">
        <v>65</v>
      </c>
      <c r="D14" s="9">
        <v>26.050000000000004</v>
      </c>
      <c r="E14" t="s">
        <v>80</v>
      </c>
      <c r="I14" s="4">
        <v>26.050000000000004</v>
      </c>
      <c r="J14" s="20">
        <v>53.902580418344172</v>
      </c>
      <c r="K14" s="20"/>
    </row>
    <row r="15" spans="1:11">
      <c r="A15">
        <v>16</v>
      </c>
      <c r="B15" t="s">
        <v>64</v>
      </c>
      <c r="C15" t="s">
        <v>65</v>
      </c>
      <c r="D15" s="9">
        <v>25.900000000000002</v>
      </c>
      <c r="E15" t="s">
        <v>81</v>
      </c>
      <c r="I15" s="4">
        <v>25.900000000000002</v>
      </c>
      <c r="J15" s="20">
        <v>52.217519771570409</v>
      </c>
      <c r="K15" s="20"/>
    </row>
    <row r="16" spans="1:11">
      <c r="A16">
        <v>17</v>
      </c>
      <c r="B16" t="s">
        <v>64</v>
      </c>
      <c r="C16" t="s">
        <v>65</v>
      </c>
      <c r="D16" s="9">
        <v>25.700000000000003</v>
      </c>
      <c r="E16" t="s">
        <v>82</v>
      </c>
      <c r="I16" s="4">
        <v>25.700000000000003</v>
      </c>
      <c r="J16" s="20">
        <v>57.637222053727612</v>
      </c>
      <c r="K16" s="20"/>
    </row>
    <row r="17" spans="1:11">
      <c r="A17">
        <v>21</v>
      </c>
      <c r="B17" t="s">
        <v>64</v>
      </c>
      <c r="C17" t="s">
        <v>65</v>
      </c>
      <c r="D17" s="9">
        <v>26.75</v>
      </c>
      <c r="E17" t="s">
        <v>83</v>
      </c>
      <c r="I17" s="4">
        <v>26.75</v>
      </c>
      <c r="J17" s="20">
        <v>50.683689121261274</v>
      </c>
      <c r="K17" s="20"/>
    </row>
    <row r="18" spans="1:11">
      <c r="A18">
        <v>22</v>
      </c>
      <c r="B18" t="s">
        <v>64</v>
      </c>
      <c r="C18" t="s">
        <v>65</v>
      </c>
      <c r="D18" s="9">
        <v>27.2</v>
      </c>
      <c r="E18" t="s">
        <v>84</v>
      </c>
      <c r="I18" s="4">
        <v>27.2</v>
      </c>
      <c r="J18" s="20">
        <v>47.66413410418096</v>
      </c>
      <c r="K18" s="20"/>
    </row>
    <row r="19" spans="1:11">
      <c r="A19">
        <v>23</v>
      </c>
      <c r="B19" t="s">
        <v>64</v>
      </c>
      <c r="C19" t="s">
        <v>65</v>
      </c>
      <c r="D19" s="9">
        <v>26.349999999999998</v>
      </c>
      <c r="E19" t="s">
        <v>85</v>
      </c>
      <c r="I19" s="4">
        <v>26.349999999999998</v>
      </c>
      <c r="J19" s="20">
        <v>51.165074831036307</v>
      </c>
      <c r="K19" s="20"/>
    </row>
    <row r="20" spans="1:11">
      <c r="A20">
        <v>24</v>
      </c>
      <c r="B20" t="s">
        <v>64</v>
      </c>
      <c r="C20" t="s">
        <v>65</v>
      </c>
      <c r="D20" s="9">
        <v>26.6</v>
      </c>
      <c r="E20" t="s">
        <v>86</v>
      </c>
      <c r="I20" s="4">
        <v>26.6</v>
      </c>
      <c r="J20" s="20">
        <v>50.23185670711743</v>
      </c>
      <c r="K20" s="20"/>
    </row>
    <row r="21" spans="1:11">
      <c r="A21">
        <v>25</v>
      </c>
      <c r="B21" t="s">
        <v>64</v>
      </c>
      <c r="C21" t="s">
        <v>65</v>
      </c>
      <c r="D21" s="9">
        <v>26.6</v>
      </c>
      <c r="E21" t="s">
        <v>87</v>
      </c>
      <c r="I21" s="4">
        <v>26.6</v>
      </c>
      <c r="J21" s="20">
        <v>49.640245467930235</v>
      </c>
      <c r="K21" s="20"/>
    </row>
    <row r="22" spans="1:11">
      <c r="A22">
        <v>26</v>
      </c>
      <c r="B22" t="s">
        <v>64</v>
      </c>
      <c r="C22" t="s">
        <v>65</v>
      </c>
      <c r="D22" s="9">
        <v>26.45</v>
      </c>
      <c r="E22" t="s">
        <v>88</v>
      </c>
      <c r="I22" s="4">
        <v>26.45</v>
      </c>
      <c r="J22" s="20">
        <v>48.594508872569186</v>
      </c>
      <c r="K22" s="20"/>
    </row>
    <row r="23" spans="1:11">
      <c r="A23">
        <v>27</v>
      </c>
      <c r="B23" t="s">
        <v>64</v>
      </c>
      <c r="C23" t="s">
        <v>65</v>
      </c>
      <c r="D23" s="9">
        <v>26.4</v>
      </c>
      <c r="E23" t="s">
        <v>89</v>
      </c>
      <c r="I23" s="4">
        <v>26.4</v>
      </c>
      <c r="J23" s="20">
        <v>49.131070590725926</v>
      </c>
      <c r="K23" s="20"/>
    </row>
    <row r="24" spans="1:11">
      <c r="A24">
        <v>31</v>
      </c>
      <c r="B24" t="s">
        <v>64</v>
      </c>
      <c r="C24" t="s">
        <v>65</v>
      </c>
      <c r="D24" s="9">
        <v>26.4</v>
      </c>
      <c r="E24" t="s">
        <v>90</v>
      </c>
      <c r="I24" s="4">
        <v>26.4</v>
      </c>
      <c r="J24" s="20">
        <v>47.951260092370518</v>
      </c>
      <c r="K24" s="20"/>
    </row>
    <row r="25" spans="1:11">
      <c r="A25">
        <v>32</v>
      </c>
      <c r="B25" t="s">
        <v>64</v>
      </c>
      <c r="C25" t="s">
        <v>65</v>
      </c>
      <c r="D25" s="9">
        <v>26.700000000000003</v>
      </c>
      <c r="E25" t="s">
        <v>91</v>
      </c>
      <c r="I25" s="4">
        <v>26.700000000000003</v>
      </c>
      <c r="J25" s="20">
        <v>48.864412857638463</v>
      </c>
      <c r="K25" s="20"/>
    </row>
    <row r="26" spans="1:11">
      <c r="A26">
        <v>33</v>
      </c>
      <c r="B26" t="s">
        <v>64</v>
      </c>
      <c r="C26" t="s">
        <v>65</v>
      </c>
      <c r="D26" s="9">
        <v>25.700000000000003</v>
      </c>
      <c r="E26" t="s">
        <v>92</v>
      </c>
      <c r="I26" s="4">
        <v>25.700000000000003</v>
      </c>
      <c r="J26" s="20">
        <v>53.866097713551206</v>
      </c>
      <c r="K26" s="20"/>
    </row>
    <row r="27" spans="1:11">
      <c r="A27">
        <v>34</v>
      </c>
      <c r="B27" t="s">
        <v>64</v>
      </c>
      <c r="C27" t="s">
        <v>65</v>
      </c>
      <c r="D27" s="9">
        <v>26.700000000000003</v>
      </c>
      <c r="E27" t="s">
        <v>93</v>
      </c>
      <c r="I27" s="4">
        <v>26.700000000000003</v>
      </c>
      <c r="J27" s="20">
        <v>49.157674601889383</v>
      </c>
      <c r="K27" s="20"/>
    </row>
    <row r="28" spans="1:11">
      <c r="A28">
        <v>35</v>
      </c>
      <c r="B28" t="s">
        <v>64</v>
      </c>
      <c r="C28" t="s">
        <v>65</v>
      </c>
      <c r="D28" s="9">
        <v>25.85</v>
      </c>
      <c r="E28" t="s">
        <v>94</v>
      </c>
      <c r="I28" s="4">
        <v>25.85</v>
      </c>
      <c r="J28" s="20">
        <v>56.196921890897968</v>
      </c>
      <c r="K28" s="20"/>
    </row>
    <row r="29" spans="1:11">
      <c r="A29">
        <v>36</v>
      </c>
      <c r="B29" t="s">
        <v>64</v>
      </c>
      <c r="C29" t="s">
        <v>65</v>
      </c>
      <c r="D29" s="9">
        <v>25.65</v>
      </c>
      <c r="E29" t="s">
        <v>95</v>
      </c>
      <c r="I29" s="4">
        <v>25.65</v>
      </c>
      <c r="J29" s="20">
        <v>53.195157455723297</v>
      </c>
      <c r="K29" s="20"/>
    </row>
    <row r="30" spans="1:11">
      <c r="A30">
        <v>37</v>
      </c>
      <c r="B30" t="s">
        <v>64</v>
      </c>
      <c r="C30" t="s">
        <v>65</v>
      </c>
      <c r="D30" s="9">
        <v>25.85</v>
      </c>
      <c r="E30" t="s">
        <v>96</v>
      </c>
      <c r="I30" s="4">
        <v>25.85</v>
      </c>
      <c r="J30" s="20">
        <v>52.780081387060427</v>
      </c>
      <c r="K30" s="20"/>
    </row>
    <row r="31" spans="1:11">
      <c r="B31" t="s">
        <v>67</v>
      </c>
      <c r="K31" s="20"/>
    </row>
    <row r="32" spans="1:11">
      <c r="K32" s="20"/>
    </row>
    <row r="33" spans="5:12">
      <c r="K33" s="20"/>
      <c r="L33" s="20"/>
    </row>
    <row r="34" spans="5:12">
      <c r="K34" s="20"/>
    </row>
    <row r="35" spans="5:12">
      <c r="K35" s="20"/>
    </row>
    <row r="36" spans="5:12">
      <c r="K36" s="20"/>
    </row>
    <row r="37" spans="5:12">
      <c r="K37" s="20"/>
    </row>
    <row r="38" spans="5:12">
      <c r="F38" s="9"/>
      <c r="K38" s="20"/>
    </row>
    <row r="39" spans="5:12">
      <c r="K39" s="20"/>
    </row>
    <row r="41" spans="5:12">
      <c r="E41" t="str">
        <f>+B41&amp;B42&amp;B43&amp;B44&amp;B45&amp;B46&amp;B47&amp;B48&amp;B49&amp;B50&amp;B51</f>
        <v/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補正</vt:lpstr>
      <vt:lpstr>乾球温度</vt:lpstr>
      <vt:lpstr>湿球温度</vt:lpstr>
      <vt:lpstr>湿度計算</vt:lpstr>
      <vt:lpstr>参考値</vt:lpstr>
      <vt:lpstr>KML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2026-07-06T16:19:51Z</dcterms:created>
  <dcterms:modified xsi:type="dcterms:W3CDTF">2026-07-12T05:35:10Z</dcterms:modified>
</cp:coreProperties>
</file>